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alvari contab\My documents\an 2023\CONT EXECUTIE 2023\CNAS\"/>
    </mc:Choice>
  </mc:AlternateContent>
  <xr:revisionPtr revIDLastSave="0" documentId="13_ncr:1_{FAB36E91-E971-4C84-B12B-D8CBEAC9FA3E}"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 name="_xlnm.Print_Area" localSheetId="1">cheltuieli!$A$1:$H$309</definedName>
    <definedName name="_xlnm.Print_Area" localSheetId="0">venituri!$A$1:$F$127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 l="1"/>
  <c r="F25" i="1"/>
  <c r="I110" i="2" l="1"/>
  <c r="I114" i="2"/>
  <c r="I113" i="2"/>
  <c r="E144" i="2" l="1"/>
  <c r="E117" i="2"/>
  <c r="D255" i="2"/>
  <c r="E255" i="2"/>
  <c r="F255" i="2"/>
  <c r="G255" i="2"/>
  <c r="H255" i="2"/>
  <c r="H19" i="2" s="1"/>
  <c r="D262" i="2"/>
  <c r="D258" i="2" s="1"/>
  <c r="D257" i="2" s="1"/>
  <c r="D256" i="2" s="1"/>
  <c r="E262" i="2"/>
  <c r="E258" i="2" s="1"/>
  <c r="E257" i="2" s="1"/>
  <c r="E256" i="2" s="1"/>
  <c r="F262" i="2"/>
  <c r="F258" i="2" s="1"/>
  <c r="F257" i="2" s="1"/>
  <c r="F256" i="2" s="1"/>
  <c r="F13" i="2" s="1"/>
  <c r="G262" i="2"/>
  <c r="H262" i="2"/>
  <c r="H258" i="2" s="1"/>
  <c r="H257" i="2" s="1"/>
  <c r="H256" i="2" s="1"/>
  <c r="H13" i="2" s="1"/>
  <c r="D271" i="2"/>
  <c r="D270" i="2" s="1"/>
  <c r="D269" i="2" s="1"/>
  <c r="E271" i="2"/>
  <c r="E270" i="2" s="1"/>
  <c r="E269" i="2" s="1"/>
  <c r="E14" i="2" s="1"/>
  <c r="F271" i="2"/>
  <c r="F270" i="2" s="1"/>
  <c r="F269" i="2" s="1"/>
  <c r="G271" i="2"/>
  <c r="H271" i="2"/>
  <c r="D272" i="2"/>
  <c r="E272" i="2"/>
  <c r="F272" i="2"/>
  <c r="G272" i="2"/>
  <c r="H272" i="2"/>
  <c r="D244" i="2"/>
  <c r="E244" i="2"/>
  <c r="F244" i="2"/>
  <c r="G244" i="2"/>
  <c r="H244" i="2"/>
  <c r="D239" i="2"/>
  <c r="E239" i="2"/>
  <c r="F239" i="2"/>
  <c r="G239" i="2"/>
  <c r="H239" i="2"/>
  <c r="D236" i="2"/>
  <c r="E236" i="2"/>
  <c r="F236" i="2"/>
  <c r="G236" i="2"/>
  <c r="H236" i="2"/>
  <c r="D233" i="2"/>
  <c r="E233" i="2"/>
  <c r="F233" i="2"/>
  <c r="G233" i="2"/>
  <c r="H233" i="2"/>
  <c r="G226" i="2"/>
  <c r="H226" i="2"/>
  <c r="D220" i="2"/>
  <c r="E220" i="2"/>
  <c r="F220" i="2"/>
  <c r="G220" i="2"/>
  <c r="H220" i="2"/>
  <c r="D215" i="2"/>
  <c r="E215" i="2"/>
  <c r="F215" i="2"/>
  <c r="G215" i="2"/>
  <c r="H215" i="2"/>
  <c r="D209" i="2"/>
  <c r="E209" i="2"/>
  <c r="F209" i="2"/>
  <c r="F203" i="2" s="1"/>
  <c r="G209" i="2"/>
  <c r="H209" i="2"/>
  <c r="D206" i="2"/>
  <c r="E206" i="2"/>
  <c r="F206" i="2"/>
  <c r="G206" i="2"/>
  <c r="H206" i="2"/>
  <c r="D198" i="2"/>
  <c r="E198" i="2"/>
  <c r="F198" i="2"/>
  <c r="G198" i="2"/>
  <c r="H198" i="2"/>
  <c r="D193" i="2"/>
  <c r="E193" i="2"/>
  <c r="F193" i="2"/>
  <c r="G193" i="2"/>
  <c r="H193" i="2"/>
  <c r="D182" i="2"/>
  <c r="E182" i="2"/>
  <c r="F182" i="2"/>
  <c r="G183" i="2"/>
  <c r="H183" i="2"/>
  <c r="H182" i="2" s="1"/>
  <c r="D177" i="2"/>
  <c r="E177" i="2"/>
  <c r="F177" i="2"/>
  <c r="G177" i="2"/>
  <c r="H177" i="2"/>
  <c r="D173" i="2"/>
  <c r="E173" i="2"/>
  <c r="F173" i="2"/>
  <c r="G173" i="2"/>
  <c r="H173" i="2"/>
  <c r="D168" i="2"/>
  <c r="E168" i="2"/>
  <c r="F168" i="2"/>
  <c r="G168" i="2"/>
  <c r="H168" i="2"/>
  <c r="D164" i="2"/>
  <c r="E164" i="2"/>
  <c r="F164" i="2"/>
  <c r="G164" i="2"/>
  <c r="H164" i="2"/>
  <c r="D158" i="2"/>
  <c r="E158" i="2"/>
  <c r="F158" i="2"/>
  <c r="G158" i="2"/>
  <c r="H158" i="2"/>
  <c r="D153" i="2"/>
  <c r="E153" i="2"/>
  <c r="F153" i="2"/>
  <c r="G153" i="2"/>
  <c r="H153" i="2"/>
  <c r="D150" i="2"/>
  <c r="E150" i="2"/>
  <c r="F150" i="2"/>
  <c r="G150" i="2"/>
  <c r="H150" i="2"/>
  <c r="D147" i="2"/>
  <c r="E147" i="2"/>
  <c r="F147" i="2"/>
  <c r="G147" i="2"/>
  <c r="H147" i="2"/>
  <c r="D144" i="2"/>
  <c r="F144" i="2"/>
  <c r="G144" i="2"/>
  <c r="H144" i="2"/>
  <c r="D139" i="2"/>
  <c r="E139" i="2"/>
  <c r="F139" i="2"/>
  <c r="G139" i="2"/>
  <c r="H139" i="2"/>
  <c r="D133" i="2"/>
  <c r="D132" i="2" s="1"/>
  <c r="E133" i="2"/>
  <c r="E132" i="2" s="1"/>
  <c r="F133" i="2"/>
  <c r="G133" i="2"/>
  <c r="H133" i="2"/>
  <c r="D129" i="2"/>
  <c r="E129" i="2"/>
  <c r="F129" i="2"/>
  <c r="G129" i="2"/>
  <c r="H129" i="2"/>
  <c r="D126" i="2"/>
  <c r="E126" i="2"/>
  <c r="F126" i="2"/>
  <c r="G126" i="2"/>
  <c r="H126" i="2"/>
  <c r="D123" i="2"/>
  <c r="E123" i="2"/>
  <c r="F123" i="2"/>
  <c r="G123" i="2"/>
  <c r="H123" i="2"/>
  <c r="D120" i="2"/>
  <c r="E120" i="2"/>
  <c r="F120" i="2"/>
  <c r="G120" i="2"/>
  <c r="H120" i="2"/>
  <c r="D117" i="2"/>
  <c r="F117" i="2"/>
  <c r="G117" i="2"/>
  <c r="H117" i="2"/>
  <c r="D114" i="2"/>
  <c r="E114" i="2"/>
  <c r="F114" i="2"/>
  <c r="G114" i="2"/>
  <c r="H114" i="2"/>
  <c r="D111" i="2"/>
  <c r="E111" i="2"/>
  <c r="F111" i="2"/>
  <c r="G111" i="2"/>
  <c r="H111" i="2"/>
  <c r="D108" i="2"/>
  <c r="E108" i="2"/>
  <c r="F108" i="2"/>
  <c r="G108" i="2"/>
  <c r="H108" i="2"/>
  <c r="D99" i="2"/>
  <c r="D98" i="2" s="1"/>
  <c r="D91" i="2" s="1"/>
  <c r="E99" i="2"/>
  <c r="E98" i="2" s="1"/>
  <c r="F99" i="2"/>
  <c r="F98" i="2" s="1"/>
  <c r="G99" i="2"/>
  <c r="H99" i="2"/>
  <c r="H98" i="2" s="1"/>
  <c r="D95" i="2"/>
  <c r="E95" i="2"/>
  <c r="F95" i="2"/>
  <c r="G95" i="2"/>
  <c r="H95" i="2"/>
  <c r="D80" i="2"/>
  <c r="D79" i="2" s="1"/>
  <c r="E80" i="2"/>
  <c r="E79" i="2" s="1"/>
  <c r="F80" i="2"/>
  <c r="F79" i="2" s="1"/>
  <c r="G80" i="2"/>
  <c r="H80" i="2"/>
  <c r="H79" i="2" s="1"/>
  <c r="D75" i="2"/>
  <c r="D16" i="2" s="1"/>
  <c r="E75" i="2"/>
  <c r="F75" i="2"/>
  <c r="F16" i="2" s="1"/>
  <c r="G75" i="2"/>
  <c r="H75" i="2"/>
  <c r="H16" i="2" s="1"/>
  <c r="D73" i="2"/>
  <c r="D72" i="2" s="1"/>
  <c r="D12" i="2" s="1"/>
  <c r="E73" i="2"/>
  <c r="E72" i="2" s="1"/>
  <c r="E12" i="2" s="1"/>
  <c r="F73" i="2"/>
  <c r="F72" i="2" s="1"/>
  <c r="F12" i="2" s="1"/>
  <c r="G73" i="2"/>
  <c r="H73" i="2"/>
  <c r="D69" i="2"/>
  <c r="E69" i="2"/>
  <c r="F69" i="2"/>
  <c r="G69" i="2"/>
  <c r="H69" i="2"/>
  <c r="D61" i="2"/>
  <c r="E61" i="2"/>
  <c r="F61" i="2"/>
  <c r="G61" i="2"/>
  <c r="H61" i="2"/>
  <c r="D59" i="2"/>
  <c r="E59" i="2"/>
  <c r="F59" i="2"/>
  <c r="G59" i="2"/>
  <c r="H59" i="2"/>
  <c r="D37" i="2"/>
  <c r="E37" i="2"/>
  <c r="F37" i="2"/>
  <c r="G37" i="2"/>
  <c r="H37" i="2"/>
  <c r="D35" i="2"/>
  <c r="E35" i="2"/>
  <c r="F35" i="2"/>
  <c r="G35" i="2"/>
  <c r="H35" i="2"/>
  <c r="E16" i="2"/>
  <c r="D19" i="2"/>
  <c r="E19" i="2"/>
  <c r="F19" i="2"/>
  <c r="D25" i="2"/>
  <c r="E25" i="2"/>
  <c r="E24" i="2" s="1"/>
  <c r="F25" i="2"/>
  <c r="G25" i="2"/>
  <c r="H25" i="2"/>
  <c r="D111" i="1"/>
  <c r="C111" i="1"/>
  <c r="D109" i="1"/>
  <c r="D108" i="1" s="1"/>
  <c r="D107" i="1" s="1"/>
  <c r="C109" i="1"/>
  <c r="C108" i="1" s="1"/>
  <c r="C107" i="1" s="1"/>
  <c r="D104" i="1"/>
  <c r="C104" i="1"/>
  <c r="D100" i="1"/>
  <c r="C100" i="1"/>
  <c r="D97" i="1"/>
  <c r="D96" i="1" s="1"/>
  <c r="C97" i="1"/>
  <c r="C96" i="1" s="1"/>
  <c r="D94" i="1"/>
  <c r="D91" i="1" s="1"/>
  <c r="C94" i="1"/>
  <c r="D92" i="1"/>
  <c r="C92" i="1"/>
  <c r="D82" i="1"/>
  <c r="C82" i="1"/>
  <c r="D69" i="1"/>
  <c r="D68" i="1" s="1"/>
  <c r="D67" i="1" s="1"/>
  <c r="C69" i="1"/>
  <c r="D65" i="1"/>
  <c r="C65" i="1"/>
  <c r="D60" i="1"/>
  <c r="C60" i="1"/>
  <c r="C59" i="1" s="1"/>
  <c r="D57" i="1"/>
  <c r="C57" i="1"/>
  <c r="D55" i="1"/>
  <c r="C55" i="1"/>
  <c r="D30" i="1"/>
  <c r="D29" i="1" s="1"/>
  <c r="C30" i="1"/>
  <c r="C29" i="1" s="1"/>
  <c r="D25" i="1"/>
  <c r="C25" i="1"/>
  <c r="C16" i="1" s="1"/>
  <c r="D17" i="1"/>
  <c r="C17" i="1"/>
  <c r="D10" i="1"/>
  <c r="C10" i="1"/>
  <c r="D16" i="1" l="1"/>
  <c r="D15" i="1" s="1"/>
  <c r="D59" i="1"/>
  <c r="C68" i="1"/>
  <c r="C67" i="1" s="1"/>
  <c r="C103" i="1"/>
  <c r="C15" i="1"/>
  <c r="C54" i="1"/>
  <c r="C53" i="1" s="1"/>
  <c r="D54" i="1"/>
  <c r="D53" i="1" s="1"/>
  <c r="C91" i="1"/>
  <c r="H225" i="2"/>
  <c r="H224" i="2" s="1"/>
  <c r="H24" i="2"/>
  <c r="D24" i="2"/>
  <c r="E163" i="2"/>
  <c r="E143" i="2" s="1"/>
  <c r="E203" i="2"/>
  <c r="E181" i="2" s="1"/>
  <c r="D203" i="2"/>
  <c r="D181" i="2" s="1"/>
  <c r="G132" i="2"/>
  <c r="H18" i="2"/>
  <c r="G79" i="2"/>
  <c r="G19" i="2"/>
  <c r="H163" i="2"/>
  <c r="G72" i="2"/>
  <c r="G182" i="2"/>
  <c r="G258" i="2"/>
  <c r="G98" i="2"/>
  <c r="G203" i="2"/>
  <c r="G16" i="2"/>
  <c r="H132" i="2"/>
  <c r="H107" i="2" s="1"/>
  <c r="H203" i="2"/>
  <c r="H181" i="2" s="1"/>
  <c r="H270" i="2"/>
  <c r="H269" i="2" s="1"/>
  <c r="H14" i="2" s="1"/>
  <c r="H72" i="2"/>
  <c r="H12" i="2" s="1"/>
  <c r="G163" i="2"/>
  <c r="G270" i="2"/>
  <c r="F132" i="2"/>
  <c r="F107" i="2" s="1"/>
  <c r="E91" i="2"/>
  <c r="D13" i="2"/>
  <c r="E13" i="2"/>
  <c r="F14" i="2"/>
  <c r="F268" i="2"/>
  <c r="F267" i="2" s="1"/>
  <c r="D268" i="2"/>
  <c r="D267" i="2" s="1"/>
  <c r="D14" i="2"/>
  <c r="E268" i="2"/>
  <c r="E267" i="2" s="1"/>
  <c r="G225" i="2"/>
  <c r="E225" i="2"/>
  <c r="E224" i="2" s="1"/>
  <c r="F225" i="2"/>
  <c r="F224" i="2" s="1"/>
  <c r="D225" i="2"/>
  <c r="D224" i="2" s="1"/>
  <c r="F181" i="2"/>
  <c r="D163" i="2"/>
  <c r="D143" i="2" s="1"/>
  <c r="F163" i="2"/>
  <c r="F143" i="2" s="1"/>
  <c r="H143" i="2"/>
  <c r="G143" i="2"/>
  <c r="E107" i="2"/>
  <c r="D107" i="2"/>
  <c r="H91" i="2"/>
  <c r="F91" i="2"/>
  <c r="G78" i="2"/>
  <c r="F78" i="2"/>
  <c r="F17" i="2" s="1"/>
  <c r="F18" i="2"/>
  <c r="E78" i="2"/>
  <c r="E17" i="2" s="1"/>
  <c r="E18" i="2"/>
  <c r="D18" i="2"/>
  <c r="D78" i="2"/>
  <c r="D17" i="2" s="1"/>
  <c r="H78" i="2"/>
  <c r="H17" i="2" s="1"/>
  <c r="G24" i="2"/>
  <c r="F24" i="2"/>
  <c r="H10" i="2"/>
  <c r="F10" i="2"/>
  <c r="E10" i="2"/>
  <c r="D10" i="2"/>
  <c r="C9" i="1"/>
  <c r="C8" i="1" s="1"/>
  <c r="D9" i="1"/>
  <c r="D8" i="1" s="1"/>
  <c r="D103" i="1"/>
  <c r="I109" i="2" l="1"/>
  <c r="I111" i="2"/>
  <c r="G107" i="2"/>
  <c r="G91" i="2"/>
  <c r="H268" i="2"/>
  <c r="H267" i="2" s="1"/>
  <c r="G224" i="2"/>
  <c r="G12" i="2"/>
  <c r="G269" i="2"/>
  <c r="G257" i="2"/>
  <c r="G181" i="2"/>
  <c r="G17" i="2"/>
  <c r="G18" i="2"/>
  <c r="E90" i="2"/>
  <c r="E89" i="2" s="1"/>
  <c r="E53" i="2" s="1"/>
  <c r="E45" i="2" s="1"/>
  <c r="E44" i="2" s="1"/>
  <c r="E11" i="2" s="1"/>
  <c r="D90" i="2"/>
  <c r="D89" i="2" s="1"/>
  <c r="D53" i="2" s="1"/>
  <c r="D45" i="2" s="1"/>
  <c r="D44" i="2" s="1"/>
  <c r="H90" i="2"/>
  <c r="H89" i="2" s="1"/>
  <c r="H53" i="2" s="1"/>
  <c r="H45" i="2" s="1"/>
  <c r="H44" i="2" s="1"/>
  <c r="F90" i="2"/>
  <c r="F89" i="2" s="1"/>
  <c r="F53" i="2" s="1"/>
  <c r="F45" i="2" s="1"/>
  <c r="F44" i="2" s="1"/>
  <c r="F11" i="2" s="1"/>
  <c r="G10" i="2"/>
  <c r="I108" i="2" l="1"/>
  <c r="I107" i="2"/>
  <c r="G90" i="2"/>
  <c r="G14" i="2"/>
  <c r="G268" i="2"/>
  <c r="G256" i="2"/>
  <c r="I112" i="2" s="1"/>
  <c r="D11" i="2"/>
  <c r="H11" i="2"/>
  <c r="I115" i="2" l="1"/>
  <c r="G89" i="2"/>
  <c r="G53" i="2" s="1"/>
  <c r="G13" i="2"/>
  <c r="G267" i="2"/>
  <c r="G45" i="2" l="1"/>
  <c r="G44" i="2" l="1"/>
  <c r="G11" i="2" l="1"/>
  <c r="C244" i="2" l="1"/>
  <c r="C153" i="2" l="1"/>
  <c r="D295" i="2" l="1"/>
  <c r="D294" i="2" s="1"/>
  <c r="D293" i="2" s="1"/>
  <c r="D292" i="2" s="1"/>
  <c r="E295" i="2"/>
  <c r="E294" i="2" s="1"/>
  <c r="E293" i="2" s="1"/>
  <c r="E292" i="2" s="1"/>
  <c r="F295" i="2"/>
  <c r="F294" i="2" s="1"/>
  <c r="F293" i="2" s="1"/>
  <c r="F292" i="2" s="1"/>
  <c r="G295" i="2"/>
  <c r="H295" i="2"/>
  <c r="D283" i="2"/>
  <c r="E283" i="2"/>
  <c r="F283" i="2"/>
  <c r="G283" i="2"/>
  <c r="H283" i="2"/>
  <c r="D279" i="2"/>
  <c r="E279" i="2"/>
  <c r="F279" i="2"/>
  <c r="G279" i="2"/>
  <c r="H279" i="2"/>
  <c r="C236" i="2"/>
  <c r="C226" i="2"/>
  <c r="C215" i="2"/>
  <c r="C193" i="2"/>
  <c r="C183" i="2"/>
  <c r="C182" i="2" s="1"/>
  <c r="C139" i="2"/>
  <c r="C37" i="2"/>
  <c r="E111" i="1"/>
  <c r="F111" i="1"/>
  <c r="E109" i="1"/>
  <c r="E108" i="1" s="1"/>
  <c r="E107" i="1" s="1"/>
  <c r="F109" i="1"/>
  <c r="F108" i="1" s="1"/>
  <c r="F107" i="1" s="1"/>
  <c r="E104" i="1"/>
  <c r="F104" i="1"/>
  <c r="E100" i="1"/>
  <c r="F100" i="1"/>
  <c r="E97" i="1"/>
  <c r="F97" i="1"/>
  <c r="E94" i="1"/>
  <c r="F94" i="1"/>
  <c r="E92" i="1"/>
  <c r="E91" i="1" s="1"/>
  <c r="F92" i="1"/>
  <c r="F91" i="1" s="1"/>
  <c r="E82" i="1"/>
  <c r="F82" i="1"/>
  <c r="E69" i="1"/>
  <c r="F69" i="1"/>
  <c r="E65" i="1"/>
  <c r="F65" i="1"/>
  <c r="E60" i="1"/>
  <c r="F60" i="1"/>
  <c r="F59" i="1" s="1"/>
  <c r="E57" i="1"/>
  <c r="F57" i="1"/>
  <c r="E55" i="1"/>
  <c r="F55" i="1"/>
  <c r="F54" i="1" s="1"/>
  <c r="E30" i="1"/>
  <c r="F30" i="1"/>
  <c r="F29" i="1" s="1"/>
  <c r="E17" i="1"/>
  <c r="F17" i="1"/>
  <c r="E10" i="1"/>
  <c r="F10" i="1"/>
  <c r="C295" i="2"/>
  <c r="C294" i="2" s="1"/>
  <c r="C293" i="2" s="1"/>
  <c r="C292" i="2" s="1"/>
  <c r="C283" i="2"/>
  <c r="C279" i="2"/>
  <c r="C272" i="2"/>
  <c r="C271" i="2"/>
  <c r="C270" i="2" s="1"/>
  <c r="C269" i="2" s="1"/>
  <c r="C268" i="2" s="1"/>
  <c r="C267" i="2" s="1"/>
  <c r="C262" i="2"/>
  <c r="C258" i="2" s="1"/>
  <c r="C257" i="2" s="1"/>
  <c r="C255" i="2"/>
  <c r="C19" i="2" s="1"/>
  <c r="C239" i="2"/>
  <c r="C233" i="2"/>
  <c r="C220" i="2"/>
  <c r="C209" i="2"/>
  <c r="C206" i="2"/>
  <c r="C198" i="2"/>
  <c r="C177" i="2"/>
  <c r="C173" i="2"/>
  <c r="C168" i="2"/>
  <c r="C164" i="2"/>
  <c r="C158" i="2"/>
  <c r="C150" i="2"/>
  <c r="C147" i="2"/>
  <c r="C144" i="2"/>
  <c r="C133" i="2"/>
  <c r="C129" i="2"/>
  <c r="C126" i="2"/>
  <c r="C123" i="2"/>
  <c r="C120" i="2"/>
  <c r="C117" i="2"/>
  <c r="C114" i="2"/>
  <c r="C111" i="2"/>
  <c r="C108" i="2"/>
  <c r="C99" i="2"/>
  <c r="C98" i="2" s="1"/>
  <c r="C95" i="2"/>
  <c r="C80" i="2"/>
  <c r="C79" i="2" s="1"/>
  <c r="C78" i="2" s="1"/>
  <c r="C17" i="2" s="1"/>
  <c r="C75" i="2"/>
  <c r="C16" i="2" s="1"/>
  <c r="C73" i="2"/>
  <c r="C72" i="2" s="1"/>
  <c r="C12" i="2" s="1"/>
  <c r="C69" i="2"/>
  <c r="C61" i="2"/>
  <c r="C59" i="2"/>
  <c r="C35" i="2"/>
  <c r="C25" i="2"/>
  <c r="F96" i="1" l="1"/>
  <c r="F16" i="1"/>
  <c r="E54" i="1"/>
  <c r="E29" i="1"/>
  <c r="E16" i="1"/>
  <c r="G278" i="2"/>
  <c r="H294" i="2"/>
  <c r="H293" i="2" s="1"/>
  <c r="H292" i="2" s="1"/>
  <c r="H289" i="2" s="1"/>
  <c r="G294" i="2"/>
  <c r="E278" i="2"/>
  <c r="H278" i="2"/>
  <c r="F68" i="1"/>
  <c r="F67" i="1" s="1"/>
  <c r="E68" i="1"/>
  <c r="F278" i="2"/>
  <c r="E59" i="1"/>
  <c r="E96" i="1"/>
  <c r="C225" i="2"/>
  <c r="C224" i="2" s="1"/>
  <c r="D278" i="2"/>
  <c r="F289" i="2"/>
  <c r="F288" i="2" s="1"/>
  <c r="F287" i="2" s="1"/>
  <c r="F291" i="2"/>
  <c r="F290" i="2" s="1"/>
  <c r="E291" i="2"/>
  <c r="E290" i="2" s="1"/>
  <c r="E289" i="2"/>
  <c r="E288" i="2" s="1"/>
  <c r="E287" i="2" s="1"/>
  <c r="D291" i="2"/>
  <c r="D290" i="2" s="1"/>
  <c r="D289" i="2"/>
  <c r="D288" i="2" s="1"/>
  <c r="D287" i="2" s="1"/>
  <c r="F103" i="1"/>
  <c r="E103" i="1"/>
  <c r="C203" i="2"/>
  <c r="C181" i="2" s="1"/>
  <c r="C132" i="2"/>
  <c r="C107" i="2" s="1"/>
  <c r="C278" i="2"/>
  <c r="C15" i="2" s="1"/>
  <c r="C163" i="2"/>
  <c r="C143" i="2" s="1"/>
  <c r="C14" i="2"/>
  <c r="C256" i="2"/>
  <c r="C13" i="2" s="1"/>
  <c r="C291" i="2"/>
  <c r="C290" i="2" s="1"/>
  <c r="C289" i="2"/>
  <c r="C288" i="2" s="1"/>
  <c r="C287" i="2" s="1"/>
  <c r="C24" i="2"/>
  <c r="C10" i="2" s="1"/>
  <c r="C91" i="2"/>
  <c r="F53" i="1"/>
  <c r="F15" i="1"/>
  <c r="C18" i="2"/>
  <c r="H291" i="2" l="1"/>
  <c r="H290" i="2" s="1"/>
  <c r="F9" i="1"/>
  <c r="F8" i="1" s="1"/>
  <c r="E67" i="1"/>
  <c r="E53" i="1"/>
  <c r="E15" i="1"/>
  <c r="E9" i="1"/>
  <c r="E8" i="1" s="1"/>
  <c r="F15" i="2"/>
  <c r="F23" i="2"/>
  <c r="F22" i="2" s="1"/>
  <c r="E15" i="2"/>
  <c r="E23" i="2"/>
  <c r="E22" i="2" s="1"/>
  <c r="D15" i="2"/>
  <c r="D23" i="2"/>
  <c r="D22" i="2" s="1"/>
  <c r="H15" i="2"/>
  <c r="H23" i="2"/>
  <c r="H22" i="2" s="1"/>
  <c r="H288" i="2"/>
  <c r="H287" i="2" s="1"/>
  <c r="G15" i="2"/>
  <c r="G23" i="2"/>
  <c r="G293" i="2"/>
  <c r="C90" i="2"/>
  <c r="C89" i="2" s="1"/>
  <c r="C53" i="2" s="1"/>
  <c r="C45" i="2" s="1"/>
  <c r="C44" i="2" s="1"/>
  <c r="C87" i="2" s="1"/>
  <c r="D87" i="2" l="1"/>
  <c r="D9" i="2"/>
  <c r="D8" i="2" s="1"/>
  <c r="D21" i="2"/>
  <c r="D20" i="2" s="1"/>
  <c r="E9" i="2"/>
  <c r="E8" i="2" s="1"/>
  <c r="E21" i="2"/>
  <c r="E20" i="2" s="1"/>
  <c r="E87" i="2"/>
  <c r="F21" i="2"/>
  <c r="F20" i="2" s="1"/>
  <c r="F87" i="2"/>
  <c r="F9" i="2"/>
  <c r="F8" i="2" s="1"/>
  <c r="G87" i="2"/>
  <c r="G9" i="2"/>
  <c r="G21" i="2"/>
  <c r="G22" i="2"/>
  <c r="G292" i="2"/>
  <c r="H87" i="2"/>
  <c r="H9" i="2"/>
  <c r="H8" i="2" s="1"/>
  <c r="H21" i="2"/>
  <c r="H20" i="2" s="1"/>
  <c r="C11" i="2"/>
  <c r="C23" i="2"/>
  <c r="C22" i="2" s="1"/>
  <c r="G291" i="2" l="1"/>
  <c r="G289" i="2"/>
  <c r="G20" i="2"/>
  <c r="G8" i="2"/>
  <c r="C21" i="2"/>
  <c r="C20" i="2" s="1"/>
  <c r="C9" i="2"/>
  <c r="C8" i="2" s="1"/>
  <c r="G290" i="2" l="1"/>
  <c r="G288" i="2"/>
  <c r="G287" i="2" l="1"/>
</calcChain>
</file>

<file path=xl/sharedStrings.xml><?xml version="1.0" encoding="utf-8"?>
<sst xmlns="http://schemas.openxmlformats.org/spreadsheetml/2006/main" count="672" uniqueCount="545">
  <si>
    <t xml:space="preserve">lei </t>
  </si>
  <si>
    <t>Cod</t>
  </si>
  <si>
    <t>Denumire indicator</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</si>
  <si>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</si>
  <si>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</si>
  <si>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</si>
  <si>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</si>
  <si>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</si>
  <si>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</si>
  <si>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</si>
  <si>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</si>
  <si>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</si>
  <si>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</si>
  <si>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</si>
  <si>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</si>
  <si>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</si>
  <si>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</si>
  <si>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</si>
  <si>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</si>
  <si>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</si>
  <si>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</si>
  <si>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</si>
  <si>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</si>
  <si>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</si>
  <si>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</si>
  <si>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</si>
  <si>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</si>
  <si>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</si>
  <si>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</si>
  <si>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</si>
  <si>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</si>
  <si>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</si>
  <si>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</si>
  <si>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</si>
  <si>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</si>
  <si>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</si>
  <si>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</si>
  <si>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</si>
  <si>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</si>
  <si>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</si>
  <si>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</si>
  <si>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</si>
  <si>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</si>
  <si>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</si>
  <si>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</si>
  <si>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</si>
  <si>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</si>
  <si>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</si>
  <si>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</si>
  <si>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</si>
  <si>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</si>
  <si>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</si>
  <si>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</si>
  <si>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</si>
  <si>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</si>
  <si>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</si>
  <si>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</si>
  <si>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</si>
  <si>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</si>
  <si>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</si>
  <si>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</si>
  <si>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</si>
  <si>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</si>
  <si>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</si>
  <si>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</si>
  <si>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</si>
  <si>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</si>
  <si>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</si>
  <si>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</si>
  <si>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</si>
  <si>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</si>
  <si>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</si>
  <si>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</si>
  <si>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</si>
  <si>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</si>
  <si>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</si>
  <si>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</si>
  <si>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</si>
  <si>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</si>
  <si>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</si>
  <si>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</si>
  <si>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</si>
  <si>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</si>
  <si>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</si>
  <si>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</si>
  <si>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</si>
  <si>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</si>
  <si>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</si>
  <si>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</si>
  <si>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</si>
  <si>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</si>
  <si>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</si>
  <si>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</si>
  <si>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</si>
  <si>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</si>
  <si>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</si>
  <si>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</si>
  <si>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</si>
  <si>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</si>
  <si>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</si>
  <si>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</si>
  <si>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</si>
  <si>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</si>
  <si>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</si>
  <si>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</si>
  <si>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</si>
  <si>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</si>
  <si>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</si>
  <si>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</si>
  <si>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</si>
  <si>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</si>
  <si>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</si>
  <si>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</si>
  <si>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</si>
  <si>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</si>
  <si>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</si>
  <si>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</si>
  <si>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</si>
  <si>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</si>
  <si>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</si>
  <si>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</si>
  <si>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</si>
  <si>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</si>
  <si>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</si>
  <si>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</si>
  <si>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</si>
  <si>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</si>
  <si>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</si>
  <si>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</si>
  <si>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</si>
  <si>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</si>
  <si>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</si>
  <si>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</si>
  <si>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</si>
  <si>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</si>
  <si>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</si>
  <si>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</si>
  <si>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</si>
  <si>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</si>
  <si>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</si>
  <si>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</si>
  <si>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</si>
  <si>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</si>
  <si>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</si>
  <si>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</si>
  <si>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</si>
  <si>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</si>
  <si>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</si>
  <si>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</si>
  <si>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</si>
  <si>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</si>
  <si>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</si>
  <si>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</si>
  <si>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</si>
  <si>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</si>
  <si>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</si>
  <si>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</si>
  <si>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</si>
  <si>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</si>
  <si>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</si>
  <si>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</si>
  <si>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</si>
  <si>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</si>
  <si>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</si>
  <si>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</si>
  <si>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</si>
  <si>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</si>
  <si>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</si>
  <si>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</si>
  <si>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</si>
  <si>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</si>
  <si>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</si>
  <si>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</si>
  <si>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</si>
  <si>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</si>
  <si>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</si>
  <si>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</si>
  <si>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</si>
  <si>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</si>
  <si>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</si>
  <si>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</si>
  <si>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</si>
  <si>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</si>
  <si>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</si>
  <si>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</si>
  <si>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</si>
  <si>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</si>
  <si>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</si>
  <si>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</si>
  <si>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</si>
  <si>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</si>
  <si>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</si>
  <si>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</si>
  <si>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</si>
  <si>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</si>
  <si>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</si>
  <si>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</si>
  <si>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</si>
  <si>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</si>
  <si>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</si>
  <si>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</si>
  <si>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</si>
  <si>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</si>
  <si>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</si>
  <si>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</si>
  <si>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</si>
  <si>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</si>
  <si>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</si>
  <si>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</si>
  <si>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</si>
  <si>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</si>
  <si>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</si>
  <si>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</si>
  <si>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</si>
  <si>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</si>
  <si>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</si>
  <si>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</si>
  <si>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</si>
  <si>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</si>
  <si>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</si>
  <si>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</si>
  <si>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</si>
  <si>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</si>
  <si>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</si>
  <si>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</si>
  <si>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</si>
  <si>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</si>
  <si>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</si>
  <si>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</si>
  <si>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</si>
  <si>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</si>
  <si>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</si>
  <si>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</si>
  <si>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</si>
  <si>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</si>
  <si>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</si>
  <si>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</si>
  <si>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</si>
  <si>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</si>
  <si>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</si>
  <si>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</si>
  <si>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</si>
  <si>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</si>
  <si>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</si>
  <si>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</si>
  <si>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</si>
  <si>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</si>
  <si>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</si>
  <si>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</si>
  <si>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</si>
  <si>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</si>
  <si>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</si>
  <si>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</si>
  <si>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</si>
  <si>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</si>
  <si>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</si>
  <si>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</si>
  <si>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</si>
  <si>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</si>
  <si>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</si>
  <si>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</si>
  <si>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</si>
  <si>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</si>
  <si>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</si>
  <si>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</si>
  <si>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</si>
  <si>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</si>
  <si>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</si>
  <si>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</si>
  <si>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</si>
  <si>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</si>
  <si>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</si>
  <si>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</si>
  <si>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</si>
  <si>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</si>
  <si>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</si>
  <si>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</si>
  <si>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</si>
  <si>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</si>
  <si>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</si>
  <si>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</si>
  <si>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</si>
  <si>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</si>
  <si>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</si>
  <si>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</si>
  <si>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</si>
  <si>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</si>
  <si>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</si>
  <si>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</si>
  <si>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</si>
  <si>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</si>
  <si>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</si>
  <si>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</si>
  <si>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</si>
  <si>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</si>
  <si>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</si>
  <si>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</si>
  <si>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</si>
  <si>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</si>
  <si>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</si>
  <si>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</si>
  <si>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</si>
  <si>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</si>
  <si>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</si>
  <si>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</si>
  <si>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</si>
  <si>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</si>
  <si>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</si>
  <si>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</si>
  <si>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</si>
  <si>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</si>
  <si>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</si>
  <si>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</si>
  <si>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</si>
  <si>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</si>
  <si>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</si>
  <si>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</si>
  <si>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</si>
  <si>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</si>
  <si>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</si>
  <si>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</si>
  <si>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</si>
  <si>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</si>
  <si>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</si>
  <si>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</si>
  <si>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</si>
  <si>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</si>
  <si>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</si>
  <si>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</si>
  <si>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</si>
  <si>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</si>
  <si>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</si>
  <si>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</si>
  <si>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</si>
  <si>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</si>
  <si>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</si>
  <si>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</si>
  <si>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</si>
  <si>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</si>
  <si>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</si>
  <si>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</si>
  <si>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</si>
  <si>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</si>
  <si>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</si>
  <si>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</si>
  <si>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</si>
  <si>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</si>
  <si>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</si>
  <si>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</si>
  <si>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</si>
  <si>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</si>
  <si>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</si>
  <si>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</si>
  <si>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</si>
  <si>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</si>
  <si>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</si>
  <si>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</si>
  <si>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</si>
  <si>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</si>
  <si>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</si>
  <si>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</si>
  <si>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</si>
  <si>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</si>
  <si>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</si>
  <si>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</si>
  <si>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</si>
  <si>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</si>
  <si>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</si>
  <si>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</si>
  <si>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</si>
  <si>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</si>
  <si>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</si>
  <si>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</si>
  <si>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</si>
  <si>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</si>
  <si>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</si>
  <si>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</si>
  <si>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</si>
  <si>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</si>
  <si>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</si>
  <si>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</si>
  <si>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</si>
  <si>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</si>
  <si>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</si>
  <si>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</si>
  <si>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</si>
  <si>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</si>
  <si>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</si>
  <si>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</si>
  <si>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</si>
  <si>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</si>
  <si>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</si>
  <si>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</si>
  <si>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</si>
  <si>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</si>
  <si>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</si>
  <si>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</si>
  <si>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</si>
  <si>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</si>
  <si>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</si>
  <si>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</si>
  <si>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</si>
  <si>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</si>
  <si>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</si>
  <si>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</si>
  <si>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</si>
  <si>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</si>
  <si>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</si>
  <si>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</si>
  <si>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</si>
  <si>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</si>
  <si>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</si>
  <si>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</si>
  <si>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</si>
  <si>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</si>
  <si>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</si>
  <si>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</si>
  <si>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</si>
  <si>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</si>
  <si>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</si>
  <si>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</si>
  <si>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</si>
  <si>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</si>
  <si>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</si>
  <si>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</si>
  <si>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</si>
  <si>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</si>
  <si>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</si>
  <si>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</si>
  <si>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</si>
  <si>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</si>
  <si>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</si>
  <si>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</si>
  <si>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</si>
  <si>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</si>
  <si>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</si>
  <si>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</si>
  <si>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</si>
  <si>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</si>
  <si>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</si>
  <si>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</si>
  <si>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</si>
  <si>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</si>
  <si>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</si>
  <si>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</si>
  <si>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</si>
  <si>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</si>
  <si>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</si>
  <si>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</si>
  <si>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</si>
  <si>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</si>
  <si>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</si>
  <si>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</si>
  <si>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</si>
  <si>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</si>
  <si>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</si>
  <si>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</si>
  <si>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</si>
  <si>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</si>
  <si>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</si>
  <si>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</si>
  <si>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</si>
  <si>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</si>
  <si>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</si>
  <si>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</si>
  <si>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</si>
  <si>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</si>
  <si>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</si>
  <si>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</si>
  <si>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</si>
  <si>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</si>
  <si>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</si>
  <si>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68.05.06</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</si>
  <si>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</si>
  <si>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</si>
  <si>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</si>
  <si>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</si>
  <si>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</si>
  <si>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</si>
  <si>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</si>
  <si>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</si>
  <si>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</si>
  <si>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</si>
  <si>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</si>
  <si>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</si>
  <si>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</si>
  <si>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</si>
  <si>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</si>
  <si>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</si>
  <si>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</si>
  <si>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</si>
  <si>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</si>
  <si>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</si>
  <si>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</si>
  <si>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</si>
  <si>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</si>
  <si>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</si>
  <si>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</si>
  <si>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</si>
  <si>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</si>
  <si>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</si>
  <si>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</si>
  <si>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</si>
  <si>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</si>
  <si>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</si>
  <si>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</si>
  <si>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</si>
  <si>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</si>
  <si>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</si>
  <si>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</si>
  <si>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</si>
  <si>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</si>
  <si>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</si>
  <si>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Asistenta sociala in caz de boli, din care:</t>
  </si>
  <si>
    <t>~persoane fizice</t>
  </si>
  <si>
    <t>Asistenta sociala pentru familie si copii, din care:</t>
  </si>
  <si>
    <t xml:space="preserve">  ~ Vouchere de vacanta conform OUG nr.63/2023</t>
  </si>
  <si>
    <t>CASA DE ASIGURARI DE SANATATE GALATI</t>
  </si>
  <si>
    <t>Raspundem de realitatea si exactitatea datelor</t>
  </si>
  <si>
    <t xml:space="preserve">    Director General,</t>
  </si>
  <si>
    <t>Director Economic,</t>
  </si>
  <si>
    <t xml:space="preserve">        Ciprian GROZA</t>
  </si>
  <si>
    <t xml:space="preserve"> Iulia-Simona PETCU</t>
  </si>
  <si>
    <t>Sef Serviciu BFC,</t>
  </si>
  <si>
    <t xml:space="preserve">  Fanica ORMAN</t>
  </si>
  <si>
    <t>Intocmit,</t>
  </si>
  <si>
    <t>Sonia-Mirela MISTREANU</t>
  </si>
  <si>
    <t xml:space="preserve">      Ciprian GROZA</t>
  </si>
  <si>
    <t>CONT DE EXECUTIE VENITURI SEPTEMBRIE 2023</t>
  </si>
  <si>
    <t>CONT DE EXECUTIE CHELTUIELI SEPTEMBRIE 2023</t>
  </si>
  <si>
    <t>Prevederi bugetare trimestriale cumulate          Fila buget nr. AB 8263/28.09.2023</t>
  </si>
  <si>
    <t>Prevederi bugetare trimestriale cumulate          Fila buget nr.  AB 8263/28.09.2023</t>
  </si>
  <si>
    <t>Prevederi bugetare aprobate la finele perioadei de raportare                               Fila buget nr. AB 8262/28.09.2023</t>
  </si>
  <si>
    <t>Credite de angajament        Fila buget nr.  AB 8262/28.09.2023</t>
  </si>
  <si>
    <t>Prevederi bugetare aprobate la finele perioadei de raportare                               Fila buget nr.  AB 8262/28.09.2023</t>
  </si>
  <si>
    <t>ANAF inregistrat = 0 lei (ian.-sept.2023)</t>
  </si>
  <si>
    <t>Diferenta</t>
  </si>
  <si>
    <t>COD PROGRAM 530</t>
  </si>
  <si>
    <t>COD PROGRAM 659</t>
  </si>
  <si>
    <t>COD PROGRAM 1704</t>
  </si>
  <si>
    <t>COD PROGRAM 2435</t>
  </si>
  <si>
    <t>COD PROGRAM 2534</t>
  </si>
  <si>
    <t>COD PROGRAM 2535</t>
  </si>
  <si>
    <t>COD PROGRAM 0000 = 659(660301)</t>
  </si>
  <si>
    <t>COD PROGRAM 0000 = 659(660401)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</si>
</sst>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29">
    <font>
      <sz val="10"/>
      <name val="Arial"/>
      <charset val="238"/>
    </font>
    <font>
      <sz val="10"/>
      <name val="Arial"/>
      <family val="2"/>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
      <i/>
      <sz val="11"/>
      <name val="Arial"/>
      <family val="2"/>
    </font>
    <font>
      <sz val="11"/>
      <name val="Arial"/>
      <family val="2"/>
    </font>
    <font>
      <b/>
      <sz val="11"/>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33">
    <xf numFmtId="0" fontId="0" fillId="0" borderId="0" xfId="0"/>
    <xf numFmtId="0" fontId="2" fillId="0" borderId="0" xfId="0" applyFont="1" applyAlignment="1">
      <alignment horizontal="left"/>
    </xf>
    <xf numFmtId="0" fontId="3" fillId="0" borderId="0" xfId="0" applyFont="1" applyAlignment="1">
      <alignment vertical="center" wrapText="1"/>
    </xf>
    <xf numFmtId="0" fontId="3" fillId="0" borderId="0" xfId="0" applyFont="1" applyAlignment="1">
      <alignment horizontal="left"/>
    </xf>
    <xf numFmtId="4" fontId="3" fillId="0" borderId="0" xfId="0" applyNumberFormat="1" applyFont="1"/>
    <xf numFmtId="0" fontId="2" fillId="0" borderId="0" xfId="0" applyFont="1"/>
    <xf numFmtId="0" fontId="4" fillId="0" borderId="0" xfId="0" applyFont="1"/>
    <xf numFmtId="2"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4" fontId="3" fillId="0" borderId="0" xfId="0" applyNumberFormat="1" applyFont="1" applyAlignment="1">
      <alignment horizontal="center" vertical="center" wrapText="1"/>
    </xf>
    <xf numFmtId="2" fontId="3" fillId="0" borderId="1" xfId="0" applyNumberFormat="1" applyFont="1" applyBorder="1" applyAlignment="1">
      <alignment horizontal="center"/>
    </xf>
    <xf numFmtId="2" fontId="3" fillId="0" borderId="1" xfId="0" applyNumberFormat="1" applyFont="1" applyBorder="1" applyAlignment="1">
      <alignment horizontal="center" wrapText="1"/>
    </xf>
    <xf numFmtId="3" fontId="3" fillId="0" borderId="0" xfId="0" applyNumberFormat="1" applyFont="1" applyAlignment="1">
      <alignment horizontal="center"/>
    </xf>
    <xf numFmtId="3" fontId="4" fillId="0" borderId="0" xfId="0" applyNumberFormat="1" applyFont="1"/>
    <xf numFmtId="2" fontId="3" fillId="0" borderId="1" xfId="0" applyNumberFormat="1" applyFont="1" applyBorder="1" applyAlignment="1">
      <alignment wrapText="1"/>
    </xf>
    <xf numFmtId="4" fontId="3" fillId="0" borderId="1" xfId="0" applyNumberFormat="1" applyFont="1" applyBorder="1"/>
    <xf numFmtId="2" fontId="4" fillId="0" borderId="1" xfId="0" applyNumberFormat="1" applyFont="1" applyBorder="1" applyAlignment="1">
      <alignment wrapText="1"/>
    </xf>
    <xf numFmtId="4" fontId="5" fillId="0" borderId="1" xfId="0" applyNumberFormat="1" applyFont="1" applyBorder="1"/>
    <xf numFmtId="4" fontId="4" fillId="0" borderId="1" xfId="1" applyNumberFormat="1" applyFont="1" applyBorder="1" applyAlignment="1" applyProtection="1">
      <alignment wrapText="1"/>
      <protection locked="0"/>
    </xf>
    <xf numFmtId="0" fontId="3" fillId="0" borderId="0" xfId="0" applyFont="1"/>
    <xf numFmtId="2" fontId="3" fillId="0" borderId="1" xfId="0" applyNumberFormat="1" applyFont="1" applyBorder="1"/>
    <xf numFmtId="2" fontId="7" fillId="0" borderId="1" xfId="0" applyNumberFormat="1" applyFont="1" applyBorder="1" applyAlignment="1">
      <alignment wrapText="1"/>
    </xf>
    <xf numFmtId="2" fontId="7" fillId="0" borderId="1" xfId="0" applyNumberFormat="1" applyFont="1" applyBorder="1" applyAlignment="1">
      <alignment horizontal="left" wrapText="1"/>
    </xf>
    <xf numFmtId="2" fontId="4" fillId="0" borderId="1" xfId="0" applyNumberFormat="1" applyFont="1" applyBorder="1" applyAlignment="1">
      <alignment horizontal="left" wrapText="1"/>
    </xf>
    <xf numFmtId="2" fontId="4" fillId="0" borderId="1" xfId="2" applyNumberFormat="1" applyFont="1" applyBorder="1" applyAlignment="1">
      <alignment wrapText="1"/>
    </xf>
    <xf numFmtId="4" fontId="4" fillId="0" borderId="0" xfId="0" applyNumberFormat="1" applyFont="1"/>
    <xf numFmtId="2" fontId="4" fillId="0" borderId="1" xfId="0" applyNumberFormat="1" applyFont="1" applyBorder="1" applyAlignment="1">
      <alignment horizontal="left" vertical="center" wrapText="1"/>
    </xf>
    <xf numFmtId="2" fontId="5" fillId="0" borderId="1" xfId="0" applyNumberFormat="1" applyFont="1" applyBorder="1" applyAlignment="1">
      <alignment horizontal="left" vertical="center" wrapText="1"/>
    </xf>
    <xf numFmtId="49" fontId="4" fillId="0" borderId="1" xfId="0" applyNumberFormat="1" applyFont="1" applyBorder="1" applyAlignment="1">
      <alignment horizontal="left" wrapText="1"/>
    </xf>
    <xf numFmtId="2" fontId="5"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xf numFmtId="0" fontId="4" fillId="0" borderId="1" xfId="0" applyFont="1" applyBorder="1"/>
    <xf numFmtId="0" fontId="4" fillId="0" borderId="0" xfId="0" applyFont="1" applyAlignment="1">
      <alignment wrapText="1"/>
    </xf>
    <xf numFmtId="49" fontId="9" fillId="0" borderId="0" xfId="0" applyNumberFormat="1" applyFont="1" applyAlignment="1">
      <alignment vertical="top" wrapText="1"/>
    </xf>
    <xf numFmtId="3" fontId="10" fillId="0" borderId="0" xfId="0" applyNumberFormat="1" applyFont="1" applyAlignment="1">
      <alignment horizontal="center"/>
    </xf>
    <xf numFmtId="3" fontId="9" fillId="0" borderId="0" xfId="0" applyNumberFormat="1" applyFont="1"/>
    <xf numFmtId="0" fontId="9" fillId="0" borderId="0" xfId="0" applyFont="1"/>
    <xf numFmtId="4" fontId="9" fillId="0" borderId="0" xfId="0" applyNumberFormat="1" applyFont="1"/>
    <xf numFmtId="4" fontId="11" fillId="0" borderId="0" xfId="0" applyNumberFormat="1" applyFont="1" applyAlignment="1">
      <alignment wrapText="1"/>
    </xf>
    <xf numFmtId="49" fontId="11"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11" fillId="0" borderId="1" xfId="0" applyNumberFormat="1" applyFont="1" applyBorder="1" applyAlignment="1">
      <alignment horizontal="center" vertical="top" wrapText="1"/>
    </xf>
    <xf numFmtId="3" fontId="11" fillId="0" borderId="1" xfId="0" applyNumberFormat="1" applyFont="1" applyBorder="1" applyAlignment="1">
      <alignment horizontal="center"/>
    </xf>
    <xf numFmtId="49" fontId="11" fillId="0" borderId="1" xfId="0" applyNumberFormat="1" applyFont="1" applyBorder="1" applyAlignment="1">
      <alignment vertical="top" wrapText="1"/>
    </xf>
    <xf numFmtId="164" fontId="11" fillId="0" borderId="1" xfId="2" applyNumberFormat="1" applyFont="1" applyBorder="1" applyAlignment="1">
      <alignment horizontal="left" wrapText="1"/>
    </xf>
    <xf numFmtId="0" fontId="11" fillId="0" borderId="0" xfId="0" applyFont="1"/>
    <xf numFmtId="164" fontId="11" fillId="0" borderId="1" xfId="2" applyNumberFormat="1" applyFont="1" applyBorder="1" applyAlignment="1">
      <alignment wrapText="1"/>
    </xf>
    <xf numFmtId="49" fontId="11" fillId="0" borderId="1" xfId="0" applyNumberFormat="1" applyFont="1" applyBorder="1" applyAlignment="1">
      <alignment horizontal="left" vertical="top" wrapText="1"/>
    </xf>
    <xf numFmtId="49" fontId="9" fillId="0" borderId="1" xfId="0" applyNumberFormat="1" applyFont="1" applyBorder="1" applyAlignment="1">
      <alignment vertical="top" wrapText="1"/>
    </xf>
    <xf numFmtId="4" fontId="9" fillId="0" borderId="1" xfId="2" applyNumberFormat="1" applyFont="1" applyBorder="1" applyAlignment="1">
      <alignment wrapText="1"/>
    </xf>
    <xf numFmtId="164" fontId="9" fillId="0" borderId="1" xfId="2" applyNumberFormat="1" applyFont="1" applyBorder="1" applyAlignment="1">
      <alignment wrapText="1"/>
    </xf>
    <xf numFmtId="164" fontId="9" fillId="0" borderId="1" xfId="2" applyNumberFormat="1" applyFont="1" applyBorder="1" applyAlignment="1">
      <alignment horizontal="left" vertical="center" wrapText="1"/>
    </xf>
    <xf numFmtId="0" fontId="12" fillId="0" borderId="0" xfId="0" applyFont="1"/>
    <xf numFmtId="49" fontId="12" fillId="0" borderId="1" xfId="0" applyNumberFormat="1" applyFont="1" applyBorder="1" applyAlignment="1">
      <alignment vertical="top" wrapText="1"/>
    </xf>
    <xf numFmtId="164" fontId="12" fillId="0" borderId="1" xfId="2" applyNumberFormat="1" applyFont="1" applyBorder="1" applyAlignment="1">
      <alignment wrapText="1"/>
    </xf>
    <xf numFmtId="3" fontId="9" fillId="0" borderId="1" xfId="0" applyNumberFormat="1" applyFont="1" applyBorder="1" applyAlignment="1">
      <alignment vertical="top" wrapText="1"/>
    </xf>
    <xf numFmtId="49" fontId="9" fillId="0" borderId="1" xfId="0" applyNumberFormat="1" applyFont="1" applyBorder="1" applyAlignment="1">
      <alignment horizontal="left" vertical="top" wrapText="1"/>
    </xf>
    <xf numFmtId="164" fontId="11" fillId="0" borderId="1" xfId="3" applyNumberFormat="1" applyFont="1" applyBorder="1" applyAlignment="1">
      <alignment wrapText="1"/>
    </xf>
    <xf numFmtId="164" fontId="9" fillId="0" borderId="1" xfId="3" applyNumberFormat="1" applyFont="1" applyBorder="1" applyAlignment="1">
      <alignment wrapText="1"/>
    </xf>
    <xf numFmtId="49" fontId="15" fillId="0" borderId="1" xfId="0" applyNumberFormat="1" applyFont="1" applyBorder="1" applyAlignment="1">
      <alignment vertical="top" wrapText="1"/>
    </xf>
    <xf numFmtId="4" fontId="11" fillId="0" borderId="1" xfId="2" applyNumberFormat="1" applyFont="1" applyBorder="1" applyAlignment="1">
      <alignment wrapText="1"/>
    </xf>
    <xf numFmtId="4" fontId="9" fillId="0" borderId="1" xfId="0" applyNumberFormat="1" applyFont="1" applyBorder="1" applyAlignment="1">
      <alignment wrapText="1"/>
    </xf>
    <xf numFmtId="4" fontId="9" fillId="0" borderId="1" xfId="0" applyNumberFormat="1" applyFont="1" applyBorder="1" applyAlignment="1">
      <alignment horizontal="left" wrapText="1"/>
    </xf>
    <xf numFmtId="4" fontId="11" fillId="0" borderId="1" xfId="0" applyNumberFormat="1" applyFont="1" applyBorder="1" applyAlignment="1">
      <alignment horizontal="left" wrapText="1"/>
    </xf>
    <xf numFmtId="164" fontId="16" fillId="0" borderId="1" xfId="2" applyNumberFormat="1" applyFont="1" applyBorder="1" applyAlignment="1">
      <alignment wrapText="1"/>
    </xf>
    <xf numFmtId="164" fontId="16" fillId="0" borderId="1" xfId="2" applyNumberFormat="1" applyFont="1" applyBorder="1" applyAlignment="1">
      <alignment horizontal="left" vertical="center" wrapText="1"/>
    </xf>
    <xf numFmtId="164" fontId="17" fillId="0" borderId="1" xfId="3" applyNumberFormat="1" applyFont="1" applyBorder="1" applyAlignment="1">
      <alignment horizontal="left" vertical="center" wrapText="1"/>
    </xf>
    <xf numFmtId="164" fontId="16" fillId="0" borderId="1" xfId="3" applyNumberFormat="1" applyFont="1" applyBorder="1" applyAlignment="1">
      <alignment horizontal="left" vertical="center" wrapText="1"/>
    </xf>
    <xf numFmtId="164" fontId="11" fillId="0" borderId="1" xfId="4" applyNumberFormat="1" applyFont="1" applyBorder="1" applyAlignment="1">
      <alignment vertical="top" wrapText="1"/>
    </xf>
    <xf numFmtId="164" fontId="9" fillId="0" borderId="1" xfId="4" applyNumberFormat="1" applyFont="1" applyBorder="1" applyAlignment="1">
      <alignment vertical="top" wrapText="1"/>
    </xf>
    <xf numFmtId="164" fontId="11" fillId="0" borderId="1" xfId="5" applyNumberFormat="1" applyFont="1" applyBorder="1" applyAlignment="1">
      <alignment vertical="top" wrapText="1"/>
    </xf>
    <xf numFmtId="4" fontId="9" fillId="0" borderId="1" xfId="0" applyNumberFormat="1" applyFont="1" applyBorder="1"/>
    <xf numFmtId="164" fontId="19" fillId="0" borderId="1" xfId="2" applyNumberFormat="1" applyFont="1" applyBorder="1" applyAlignment="1">
      <alignment wrapText="1"/>
    </xf>
    <xf numFmtId="4" fontId="9" fillId="0" borderId="1" xfId="0" applyNumberFormat="1" applyFont="1" applyBorder="1" applyAlignment="1">
      <alignment horizontal="left" vertical="center" wrapText="1"/>
    </xf>
    <xf numFmtId="2" fontId="9" fillId="0" borderId="1" xfId="2" applyNumberFormat="1" applyFont="1" applyBorder="1" applyAlignment="1">
      <alignment wrapText="1"/>
    </xf>
    <xf numFmtId="164" fontId="11" fillId="0" borderId="1" xfId="2" applyNumberFormat="1" applyFont="1" applyBorder="1"/>
    <xf numFmtId="164" fontId="9" fillId="0" borderId="1" xfId="2" applyNumberFormat="1" applyFont="1" applyBorder="1"/>
    <xf numFmtId="3" fontId="11" fillId="0" borderId="1" xfId="0" applyNumberFormat="1" applyFont="1" applyBorder="1" applyAlignment="1">
      <alignment wrapText="1"/>
    </xf>
    <xf numFmtId="3" fontId="9" fillId="0" borderId="1" xfId="0" applyNumberFormat="1" applyFont="1" applyBorder="1" applyAlignment="1">
      <alignment wrapText="1"/>
    </xf>
    <xf numFmtId="1" fontId="3" fillId="0" borderId="1" xfId="0" applyNumberFormat="1" applyFont="1" applyBorder="1" applyAlignment="1">
      <alignment horizontal="center"/>
    </xf>
    <xf numFmtId="4" fontId="2" fillId="0" borderId="0" xfId="0" applyNumberFormat="1" applyFont="1" applyAlignment="1">
      <alignment horizontal="center"/>
    </xf>
    <xf numFmtId="2" fontId="5" fillId="0" borderId="1" xfId="0" applyNumberFormat="1" applyFont="1" applyBorder="1" applyAlignment="1">
      <alignment horizontal="left"/>
    </xf>
    <xf numFmtId="2" fontId="6" fillId="0" borderId="1" xfId="0" applyNumberFormat="1" applyFont="1" applyBorder="1" applyAlignment="1">
      <alignment horizontal="left"/>
    </xf>
    <xf numFmtId="2" fontId="20" fillId="0" borderId="1" xfId="0" applyNumberFormat="1" applyFont="1" applyBorder="1" applyAlignment="1">
      <alignment wrapText="1"/>
    </xf>
    <xf numFmtId="2" fontId="21" fillId="0" borderId="1" xfId="0" applyNumberFormat="1" applyFont="1" applyBorder="1" applyAlignment="1">
      <alignment wrapText="1"/>
    </xf>
    <xf numFmtId="2" fontId="22" fillId="0" borderId="1" xfId="0" applyNumberFormat="1" applyFont="1" applyBorder="1" applyAlignment="1">
      <alignment wrapText="1"/>
    </xf>
    <xf numFmtId="2" fontId="6" fillId="0" borderId="1" xfId="0" applyNumberFormat="1" applyFont="1" applyBorder="1" applyAlignment="1">
      <alignment wrapText="1"/>
    </xf>
    <xf numFmtId="49" fontId="6" fillId="0" borderId="1" xfId="1" applyNumberFormat="1" applyBorder="1" applyAlignment="1" applyProtection="1">
      <alignment horizontal="left"/>
      <protection locked="0"/>
    </xf>
    <xf numFmtId="2" fontId="3" fillId="0" borderId="1" xfId="0" applyNumberFormat="1" applyFont="1" applyBorder="1" applyAlignment="1">
      <alignment horizontal="left"/>
    </xf>
    <xf numFmtId="2" fontId="6" fillId="0" borderId="1" xfId="0" applyNumberFormat="1" applyFont="1" applyBorder="1" applyAlignment="1">
      <alignment horizontal="left" vertical="center"/>
    </xf>
    <xf numFmtId="0" fontId="23" fillId="0" borderId="0" xfId="0" applyFont="1" applyAlignment="1">
      <alignment horizontal="left"/>
    </xf>
    <xf numFmtId="3" fontId="24" fillId="0" borderId="0" xfId="0" applyNumberFormat="1" applyFont="1" applyAlignment="1">
      <alignment horizontal="center"/>
    </xf>
    <xf numFmtId="3" fontId="9" fillId="0" borderId="1" xfId="0" applyNumberFormat="1" applyFont="1" applyBorder="1" applyAlignment="1">
      <alignment horizontal="center" vertical="top" wrapText="1"/>
    </xf>
    <xf numFmtId="4"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3" fillId="0" borderId="1" xfId="3" applyNumberFormat="1" applyFont="1" applyBorder="1" applyAlignment="1">
      <alignment horizontal="right" wrapText="1"/>
    </xf>
    <xf numFmtId="4" fontId="14" fillId="0" borderId="1" xfId="0" applyNumberFormat="1" applyFont="1" applyBorder="1" applyAlignment="1">
      <alignment horizontal="right"/>
    </xf>
    <xf numFmtId="4" fontId="11" fillId="0" borderId="1" xfId="3" applyNumberFormat="1" applyFont="1" applyBorder="1" applyAlignment="1">
      <alignment horizontal="right"/>
    </xf>
    <xf numFmtId="4" fontId="11" fillId="0" borderId="1" xfId="0" applyNumberFormat="1" applyFont="1" applyBorder="1"/>
    <xf numFmtId="4" fontId="9" fillId="0" borderId="1" xfId="2" applyNumberFormat="1" applyFont="1" applyBorder="1" applyAlignment="1">
      <alignment horizontal="center" wrapText="1"/>
    </xf>
    <xf numFmtId="49" fontId="25" fillId="0" borderId="1" xfId="0" applyNumberFormat="1" applyFont="1" applyBorder="1" applyAlignment="1">
      <alignment vertical="top" wrapText="1"/>
    </xf>
    <xf numFmtId="49" fontId="9" fillId="2" borderId="1" xfId="0" applyNumberFormat="1" applyFont="1" applyFill="1" applyBorder="1" applyAlignment="1">
      <alignment vertical="top" wrapText="1"/>
    </xf>
    <xf numFmtId="4" fontId="9" fillId="2" borderId="1" xfId="2" applyNumberFormat="1" applyFont="1" applyFill="1" applyBorder="1" applyAlignment="1">
      <alignment wrapText="1"/>
    </xf>
    <xf numFmtId="4" fontId="10" fillId="2" borderId="1" xfId="0" applyNumberFormat="1" applyFont="1" applyFill="1" applyBorder="1" applyAlignment="1">
      <alignment horizontal="right"/>
    </xf>
    <xf numFmtId="4" fontId="11" fillId="2" borderId="0" xfId="0" applyNumberFormat="1" applyFont="1" applyFill="1"/>
    <xf numFmtId="0" fontId="9" fillId="2" borderId="0" xfId="0" applyFont="1" applyFill="1"/>
    <xf numFmtId="0" fontId="11" fillId="2" borderId="0" xfId="0" applyFont="1" applyFill="1"/>
    <xf numFmtId="49" fontId="9" fillId="2" borderId="0" xfId="0" applyNumberFormat="1" applyFont="1" applyFill="1" applyAlignment="1">
      <alignment vertical="top" wrapText="1"/>
    </xf>
    <xf numFmtId="164" fontId="9" fillId="2" borderId="1" xfId="2" applyNumberFormat="1" applyFont="1" applyFill="1" applyBorder="1"/>
    <xf numFmtId="49" fontId="11" fillId="0" borderId="0" xfId="0" applyNumberFormat="1" applyFont="1" applyAlignment="1">
      <alignment vertical="top"/>
    </xf>
    <xf numFmtId="3" fontId="4" fillId="2" borderId="0" xfId="0" applyNumberFormat="1" applyFont="1" applyFill="1"/>
    <xf numFmtId="0" fontId="26" fillId="0" borderId="0" xfId="0" applyFont="1"/>
    <xf numFmtId="0" fontId="26" fillId="0" borderId="0" xfId="0" applyFont="1" applyAlignment="1">
      <alignment wrapText="1"/>
    </xf>
    <xf numFmtId="4" fontId="9" fillId="3" borderId="0" xfId="0" applyNumberFormat="1" applyFont="1" applyFill="1"/>
    <xf numFmtId="0" fontId="5" fillId="0" borderId="0" xfId="0" applyFont="1"/>
    <xf numFmtId="0" fontId="27" fillId="0" borderId="0" xfId="0" applyFont="1" applyAlignment="1">
      <alignment wrapText="1"/>
    </xf>
    <xf numFmtId="0" fontId="28" fillId="0" borderId="0" xfId="0" applyFont="1"/>
    <xf numFmtId="4" fontId="28" fillId="3" borderId="0" xfId="0" applyNumberFormat="1" applyFont="1" applyFill="1"/>
    <xf numFmtId="4" fontId="4" fillId="3" borderId="0" xfId="0" applyNumberFormat="1" applyFont="1" applyFill="1"/>
    <xf numFmtId="4" fontId="5" fillId="3" borderId="0" xfId="0" applyNumberFormat="1" applyFont="1" applyFill="1"/>
    <xf numFmtId="4" fontId="5" fillId="0" borderId="0" xfId="0" applyNumberFormat="1" applyFont="1"/>
    <xf numFmtId="4" fontId="4" fillId="0" borderId="1" xfId="0" applyNumberFormat="1" applyFont="1" applyBorder="1"/>
    <xf numFmtId="4" fontId="11" fillId="2" borderId="1" xfId="3" applyNumberFormat="1" applyFont="1" applyFill="1" applyBorder="1" applyAlignment="1">
      <alignment horizontal="right" wrapText="1"/>
    </xf>
    <xf numFmtId="4" fontId="10" fillId="0" borderId="0" xfId="0" applyNumberFormat="1" applyFont="1" applyAlignment="1">
      <alignment horizontal="center" wrapText="1"/>
    </xf>
    <xf numFmtId="4" fontId="10" fillId="0" borderId="1" xfId="0" applyNumberFormat="1" applyFont="1" applyBorder="1" applyAlignment="1">
      <alignment horizontal="center"/>
    </xf>
    <xf numFmtId="4" fontId="9" fillId="2" borderId="1" xfId="0" applyNumberFormat="1" applyFont="1" applyFill="1" applyBorder="1"/>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F157"/>
  <sheetViews>
    <sheetView zoomScaleNormal="100" workbookViewId="0">
      <pane xSplit="3" ySplit="7" topLeftCell="D93" activePane="bottomRight" state="frozen"/>
      <selection activeCell="B2" sqref="B2"/>
      <selection pane="topRight" activeCell="B2" sqref="B2"/>
      <selection pane="bottomLeft" activeCell="B2" sqref="B2"/>
      <selection pane="bottomRight" activeCell="B112" sqref="B112"/>
    </sheetView>
  </sheetViews>
  <sheetFormatPr defaultRowHeight="12.75"/>
  <cols>
    <col min="1" max="1" width="11" style="33" customWidth="1"/>
    <col min="2" max="2" width="59.5703125" style="6" customWidth="1"/>
    <col min="3" max="3" width="15.42578125" style="25" customWidth="1"/>
    <col min="4" max="4" width="17" style="25" customWidth="1"/>
    <col min="5" max="6" width="18" style="25" customWidth="1"/>
    <col min="7" max="7" width="10" style="6" customWidth="1"/>
    <col min="8" max="8" width="8.5703125" style="6" customWidth="1"/>
    <col min="9" max="9" width="10.5703125" style="6" customWidth="1"/>
    <col min="10" max="10" width="10.85546875" style="6" customWidth="1"/>
    <col min="11" max="11" width="11" style="6" customWidth="1"/>
    <col min="12" max="12" width="10.28515625" style="6" customWidth="1"/>
    <col min="13" max="13" width="9.140625" style="6"/>
    <col min="14" max="14" width="10" style="6" customWidth="1"/>
    <col min="15" max="15" width="10.7109375" style="6" customWidth="1"/>
    <col min="16" max="16" width="10" style="6" customWidth="1"/>
    <col min="17" max="17" width="10.28515625" style="6" customWidth="1"/>
    <col min="18" max="18" width="10" style="6" customWidth="1"/>
    <col min="19" max="19" width="10.85546875" style="6" customWidth="1"/>
    <col min="20" max="20" width="9.140625" style="6"/>
    <col min="21" max="21" width="9.7109375" style="6" customWidth="1"/>
    <col min="22" max="22" width="10.140625" style="6" customWidth="1"/>
    <col min="23" max="23" width="10.85546875" style="6" customWidth="1"/>
    <col min="24" max="24" width="9.7109375" style="6" customWidth="1"/>
    <col min="25" max="26" width="10.5703125" style="6" customWidth="1"/>
    <col min="27" max="27" width="10.85546875" style="6" customWidth="1"/>
    <col min="28" max="28" width="9.85546875" style="6" customWidth="1"/>
    <col min="29" max="29" width="9" style="6" customWidth="1"/>
    <col min="30" max="30" width="10.140625" style="6" customWidth="1"/>
    <col min="31" max="31" width="10.5703125" style="6" customWidth="1"/>
    <col min="32" max="32" width="10.7109375" style="6" customWidth="1"/>
    <col min="33" max="33" width="9.28515625" style="6" customWidth="1"/>
    <col min="34" max="34" width="10.28515625" style="6" customWidth="1"/>
    <col min="35" max="35" width="9.85546875" style="6" customWidth="1"/>
    <col min="36" max="36" width="10.7109375" style="6" customWidth="1"/>
    <col min="37" max="37" width="10" style="6" customWidth="1"/>
    <col min="38" max="38" width="10.28515625" style="6" customWidth="1"/>
    <col min="39" max="39" width="9.5703125" style="6" customWidth="1"/>
    <col min="40" max="40" width="10.7109375" style="6" customWidth="1"/>
    <col min="41" max="41" width="10.140625" style="6" bestFit="1" customWidth="1"/>
    <col min="42" max="42" width="10.5703125" style="6" customWidth="1"/>
    <col min="43" max="43" width="10" style="6" customWidth="1"/>
    <col min="44" max="44" width="10.85546875" style="6" customWidth="1"/>
    <col min="45" max="45" width="10.140625" style="6" customWidth="1"/>
    <col min="46" max="46" width="9.7109375" style="6" customWidth="1"/>
    <col min="47" max="47" width="10.85546875" style="6" customWidth="1"/>
    <col min="48" max="48" width="11.140625" style="6" customWidth="1"/>
    <col min="49" max="49" width="9.140625" style="6"/>
    <col min="50" max="50" width="10.5703125" style="6" customWidth="1"/>
    <col min="51" max="51" width="9.85546875" style="6" customWidth="1"/>
    <col min="52" max="52" width="10.85546875" style="6" customWidth="1"/>
    <col min="53" max="53" width="10.28515625" style="6" customWidth="1"/>
    <col min="54" max="54" width="8.5703125" style="6" customWidth="1"/>
    <col min="55" max="55" width="10.42578125" style="6" customWidth="1"/>
    <col min="56" max="57" width="9.85546875" style="6" customWidth="1"/>
    <col min="58" max="58" width="9.28515625" style="6" customWidth="1"/>
    <col min="59" max="59" width="9" style="6" customWidth="1"/>
    <col min="60" max="60" width="10.42578125" style="6" customWidth="1"/>
    <col min="61" max="61" width="11.28515625" style="6" customWidth="1"/>
    <col min="62" max="62" width="9.85546875" style="6" customWidth="1"/>
    <col min="63" max="63" width="10.42578125" style="6" customWidth="1"/>
    <col min="64" max="64" width="9.7109375" style="6" customWidth="1"/>
    <col min="65" max="65" width="11.140625" style="6" customWidth="1"/>
    <col min="66" max="66" width="10.42578125" style="6" customWidth="1"/>
    <col min="67" max="67" width="10" style="6" customWidth="1"/>
    <col min="68" max="68" width="10.140625" style="6" customWidth="1"/>
    <col min="69" max="69" width="10.7109375" style="6" customWidth="1"/>
    <col min="70" max="70" width="11.140625" style="6" customWidth="1"/>
    <col min="71" max="71" width="9.5703125" style="6" customWidth="1"/>
    <col min="72" max="72" width="11.28515625" style="6" customWidth="1"/>
    <col min="73" max="73" width="11" style="6" customWidth="1"/>
    <col min="74" max="74" width="9.85546875" style="6" customWidth="1"/>
    <col min="75" max="75" width="10.7109375" style="6" customWidth="1"/>
    <col min="76" max="76" width="10.28515625" style="6" customWidth="1"/>
    <col min="77" max="77" width="10.5703125" style="6" customWidth="1"/>
    <col min="78" max="78" width="9.5703125" style="6" customWidth="1"/>
    <col min="79" max="79" width="8.42578125" style="6" customWidth="1"/>
    <col min="80" max="80" width="10.7109375" style="6" customWidth="1"/>
    <col min="81" max="81" width="10.140625" style="6" customWidth="1"/>
    <col min="82" max="82" width="10.7109375" style="6" customWidth="1"/>
    <col min="83" max="83" width="9.85546875" style="6" customWidth="1"/>
    <col min="84" max="84" width="9.7109375" style="6" customWidth="1"/>
    <col min="85" max="85" width="10" style="6" customWidth="1"/>
    <col min="86" max="86" width="11.42578125" style="6" customWidth="1"/>
    <col min="87" max="87" width="10" style="6" customWidth="1"/>
    <col min="88" max="88" width="9.7109375" style="6" customWidth="1"/>
    <col min="89" max="89" width="10" style="6" customWidth="1"/>
    <col min="90" max="90" width="10.7109375" style="6" customWidth="1"/>
    <col min="91" max="91" width="9.28515625" style="6" customWidth="1"/>
    <col min="92" max="92" width="10.7109375" style="6" customWidth="1"/>
    <col min="93" max="93" width="10.140625" style="6" customWidth="1"/>
    <col min="94" max="94" width="10.85546875" style="6" customWidth="1"/>
    <col min="95" max="95" width="11.140625" style="6" customWidth="1"/>
    <col min="96" max="98" width="10.28515625" style="6" customWidth="1"/>
    <col min="99" max="99" width="9.5703125" style="6" customWidth="1"/>
    <col min="100" max="100" width="10.28515625" style="6" customWidth="1"/>
    <col min="101" max="101" width="9.5703125" style="6" customWidth="1"/>
    <col min="102" max="102" width="10.140625" style="6" customWidth="1"/>
    <col min="103" max="103" width="8.85546875" style="6" customWidth="1"/>
    <col min="104" max="104" width="9.42578125" style="6" customWidth="1"/>
    <col min="105" max="105" width="10.28515625" style="6" customWidth="1"/>
    <col min="106" max="106" width="9.85546875" style="6" customWidth="1"/>
    <col min="107" max="107" width="9.5703125" style="6" customWidth="1"/>
    <col min="108" max="108" width="9" style="6" customWidth="1"/>
    <col min="109" max="109" width="9.7109375" style="6" customWidth="1"/>
    <col min="110" max="111" width="10.42578125" style="6" customWidth="1"/>
    <col min="112" max="112" width="10.140625" style="6" customWidth="1"/>
    <col min="113" max="113" width="10.28515625" style="6" customWidth="1"/>
    <col min="114" max="114" width="11.5703125" style="6" customWidth="1"/>
    <col min="115" max="116" width="11.140625" style="6" customWidth="1"/>
    <col min="117" max="117" width="9.85546875" style="6" customWidth="1"/>
    <col min="118" max="118" width="8.5703125" style="6" customWidth="1"/>
    <col min="119" max="119" width="10.28515625" style="6" customWidth="1"/>
    <col min="120" max="120" width="10" style="6" customWidth="1"/>
    <col min="121" max="121" width="9.85546875" style="6" customWidth="1"/>
    <col min="122" max="122" width="10.140625" style="6" customWidth="1"/>
    <col min="123" max="123" width="11.7109375" style="6" customWidth="1"/>
    <col min="124" max="124" width="8.140625" style="6" customWidth="1"/>
    <col min="125" max="125" width="8.5703125" style="6" customWidth="1"/>
    <col min="126" max="126" width="10.140625" style="6" customWidth="1"/>
    <col min="127" max="127" width="11.7109375" style="6" customWidth="1"/>
    <col min="128" max="128" width="9.5703125" style="6" customWidth="1"/>
    <col min="129" max="129" width="9.42578125" style="6" customWidth="1"/>
    <col min="130" max="130" width="12.28515625" style="6" customWidth="1"/>
    <col min="131" max="131" width="11.42578125" style="6" customWidth="1"/>
    <col min="132" max="132" width="11.5703125" style="6" customWidth="1"/>
    <col min="133" max="133" width="11.42578125" style="6" customWidth="1"/>
    <col min="134" max="134" width="14.28515625" style="6" customWidth="1"/>
    <col min="135" max="135" width="10.5703125" style="6" customWidth="1"/>
    <col min="136" max="136" width="11.7109375" style="6" bestFit="1" customWidth="1"/>
    <col min="137" max="137" width="11" style="6" customWidth="1"/>
    <col min="138" max="138" width="12" style="6" customWidth="1"/>
    <col min="139" max="139" width="10.85546875" style="6" customWidth="1"/>
    <col min="140" max="140" width="11.5703125" style="6" customWidth="1"/>
    <col min="141" max="141" width="9.85546875" style="6" customWidth="1"/>
    <col min="142" max="142" width="10.5703125" style="6" customWidth="1"/>
    <col min="143" max="144" width="9.140625" style="6"/>
    <col min="145" max="145" width="10.5703125" style="6" customWidth="1"/>
    <col min="146" max="146" width="9.85546875" style="6" customWidth="1"/>
    <col min="147" max="147" width="10.140625" style="6" customWidth="1"/>
    <col min="148" max="149" width="9.140625" style="6"/>
    <col min="150" max="150" width="10.5703125" style="6" customWidth="1"/>
    <col min="151" max="151" width="10" style="6" customWidth="1"/>
    <col min="152" max="152" width="9.85546875" style="6" customWidth="1"/>
    <col min="153" max="154" width="9.140625" style="6"/>
    <col min="155" max="155" width="10.42578125" style="6" customWidth="1"/>
    <col min="156" max="156" width="9.7109375" style="6" customWidth="1"/>
    <col min="157" max="157" width="10" style="6" customWidth="1"/>
    <col min="158" max="159" width="9.140625" style="6"/>
    <col min="160" max="160" width="10.140625" style="6" customWidth="1"/>
    <col min="161" max="161" width="12.7109375" style="6" bestFit="1" customWidth="1"/>
    <col min="162" max="16384" width="9.140625" style="6"/>
  </cols>
  <sheetData>
    <row r="1" spans="1:162" ht="15">
      <c r="A1" s="112" t="s">
        <v>517</v>
      </c>
    </row>
    <row r="2" spans="1:162" ht="15">
      <c r="B2" s="93" t="s">
        <v>528</v>
      </c>
      <c r="C2" s="83"/>
      <c r="D2" s="83"/>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row>
    <row r="3" spans="1:162">
      <c r="B3" s="1"/>
      <c r="C3" s="83"/>
      <c r="D3" s="83"/>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row>
    <row r="4" spans="1:162">
      <c r="A4" s="2"/>
      <c r="B4" s="3"/>
      <c r="C4" s="83"/>
      <c r="D4" s="83"/>
      <c r="FD4" s="5"/>
    </row>
    <row r="5" spans="1:162" ht="12.75" customHeight="1">
      <c r="F5" s="83" t="s">
        <v>0</v>
      </c>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131"/>
      <c r="DY5" s="131"/>
      <c r="DZ5" s="131"/>
      <c r="EA5" s="131"/>
      <c r="EB5" s="131"/>
      <c r="EC5" s="131"/>
      <c r="ED5" s="131"/>
      <c r="EE5" s="131"/>
      <c r="EF5" s="132"/>
      <c r="EG5" s="132"/>
      <c r="EH5" s="132"/>
      <c r="EI5" s="132"/>
      <c r="EJ5" s="132"/>
      <c r="EK5" s="131"/>
      <c r="EL5" s="131"/>
      <c r="EM5" s="131"/>
      <c r="EN5" s="131"/>
      <c r="EO5" s="131"/>
      <c r="EP5" s="131"/>
      <c r="EQ5" s="131"/>
      <c r="ER5" s="131"/>
      <c r="ES5" s="131"/>
      <c r="ET5" s="131"/>
      <c r="EU5" s="131"/>
      <c r="EV5" s="131"/>
      <c r="EW5" s="131"/>
      <c r="EX5" s="131"/>
      <c r="EY5" s="131"/>
      <c r="EZ5" s="131"/>
      <c r="FA5" s="131"/>
      <c r="FB5" s="131"/>
      <c r="FC5" s="131"/>
      <c r="FD5" s="131"/>
    </row>
    <row r="6" spans="1:162" ht="114.75">
      <c r="A6" s="7" t="s">
        <v>1</v>
      </c>
      <c r="B6" s="7" t="s">
        <v>2</v>
      </c>
      <c r="C6" s="7" t="s">
        <v>532</v>
      </c>
      <c r="D6" s="8" t="s">
        <v>531</v>
      </c>
      <c r="E6" s="129" t="s">
        <v>3</v>
      </c>
      <c r="F6" s="129" t="s">
        <v>4</v>
      </c>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row>
    <row r="7" spans="1:162" s="13" customFormat="1">
      <c r="A7" s="10"/>
      <c r="B7" s="11"/>
      <c r="C7" s="82"/>
      <c r="D7" s="82"/>
      <c r="E7" s="130"/>
      <c r="F7" s="130"/>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row>
    <row r="8" spans="1:162">
      <c r="A8" s="84" t="s">
        <v>5</v>
      </c>
      <c r="B8" s="14" t="s">
        <v>6</v>
      </c>
      <c r="C8" s="15">
        <f t="shared" ref="C8:F8" si="0">+C9+C67+C111+C96+C91</f>
        <v>667197480</v>
      </c>
      <c r="D8" s="15">
        <f t="shared" si="0"/>
        <v>515046480</v>
      </c>
      <c r="E8" s="15">
        <f t="shared" si="0"/>
        <v>498482399.20999998</v>
      </c>
      <c r="F8" s="15">
        <f t="shared" si="0"/>
        <v>53039873.700000003</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25"/>
      <c r="FF8" s="25"/>
    </row>
    <row r="9" spans="1:162">
      <c r="A9" s="84" t="s">
        <v>7</v>
      </c>
      <c r="B9" s="14" t="s">
        <v>8</v>
      </c>
      <c r="C9" s="15">
        <f t="shared" ref="C9:D9" si="1">+C15+C53+C10</f>
        <v>595352000</v>
      </c>
      <c r="D9" s="15">
        <f t="shared" si="1"/>
        <v>443201000</v>
      </c>
      <c r="E9" s="15">
        <f t="shared" ref="E9:F9" si="2">+E15+E53+E10</f>
        <v>427215150.20999998</v>
      </c>
      <c r="F9" s="15">
        <f t="shared" si="2"/>
        <v>47316598.700000003</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25"/>
      <c r="FF9" s="25"/>
    </row>
    <row r="10" spans="1:162">
      <c r="A10" s="84" t="s">
        <v>9</v>
      </c>
      <c r="B10" s="14" t="s">
        <v>10</v>
      </c>
      <c r="C10" s="15">
        <f t="shared" ref="C10:D10" si="3">+C11+C12+C13+C14</f>
        <v>0</v>
      </c>
      <c r="D10" s="15">
        <f t="shared" si="3"/>
        <v>0</v>
      </c>
      <c r="E10" s="15">
        <f t="shared" ref="E10:F10" si="4">+E11+E12+E13+E14</f>
        <v>0</v>
      </c>
      <c r="F10" s="15">
        <f t="shared" si="4"/>
        <v>0</v>
      </c>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25"/>
      <c r="FF10" s="25"/>
    </row>
    <row r="11" spans="1:162" ht="38.25">
      <c r="A11" s="84" t="s">
        <v>11</v>
      </c>
      <c r="B11" s="14" t="s">
        <v>12</v>
      </c>
      <c r="C11" s="15"/>
      <c r="D11" s="15"/>
      <c r="E11" s="15"/>
      <c r="F11" s="15"/>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25"/>
      <c r="FF11" s="25"/>
    </row>
    <row r="12" spans="1:162" ht="38.25">
      <c r="A12" s="84" t="s">
        <v>13</v>
      </c>
      <c r="B12" s="14" t="s">
        <v>14</v>
      </c>
      <c r="C12" s="15"/>
      <c r="D12" s="15"/>
      <c r="E12" s="15"/>
      <c r="F12" s="15"/>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25"/>
      <c r="FF12" s="25"/>
    </row>
    <row r="13" spans="1:162" ht="25.5">
      <c r="A13" s="84" t="s">
        <v>15</v>
      </c>
      <c r="B13" s="14" t="s">
        <v>16</v>
      </c>
      <c r="C13" s="15"/>
      <c r="D13" s="15"/>
      <c r="E13" s="15"/>
      <c r="F13" s="15"/>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25"/>
      <c r="FF13" s="25"/>
    </row>
    <row r="14" spans="1:162" ht="38.25">
      <c r="A14" s="84" t="s">
        <v>17</v>
      </c>
      <c r="B14" s="14" t="s">
        <v>18</v>
      </c>
      <c r="C14" s="15"/>
      <c r="D14" s="15"/>
      <c r="E14" s="15"/>
      <c r="F14" s="15"/>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25"/>
      <c r="FF14" s="25"/>
    </row>
    <row r="15" spans="1:162">
      <c r="A15" s="84" t="s">
        <v>19</v>
      </c>
      <c r="B15" s="14" t="s">
        <v>20</v>
      </c>
      <c r="C15" s="15">
        <f t="shared" ref="C15:D15" si="5">+C16+C29</f>
        <v>595133000</v>
      </c>
      <c r="D15" s="15">
        <f t="shared" si="5"/>
        <v>443098000</v>
      </c>
      <c r="E15" s="15">
        <f t="shared" ref="E15:F15" si="6">+E16+E29</f>
        <v>426822769.38999999</v>
      </c>
      <c r="F15" s="15">
        <f t="shared" si="6"/>
        <v>47294189.100000001</v>
      </c>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25"/>
      <c r="FF15" s="25"/>
    </row>
    <row r="16" spans="1:162">
      <c r="A16" s="84" t="s">
        <v>21</v>
      </c>
      <c r="B16" s="14" t="s">
        <v>22</v>
      </c>
      <c r="C16" s="15">
        <f t="shared" ref="C16:D16" si="7">+C17+C25+C28</f>
        <v>34560000</v>
      </c>
      <c r="D16" s="15">
        <f t="shared" si="7"/>
        <v>25909000</v>
      </c>
      <c r="E16" s="15">
        <f t="shared" ref="E16:F16" si="8">+E17+E25+E28</f>
        <v>22889960.390000001</v>
      </c>
      <c r="F16" s="15">
        <f t="shared" si="8"/>
        <v>2570737.1</v>
      </c>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25"/>
      <c r="FF16" s="25"/>
    </row>
    <row r="17" spans="1:162" ht="25.5">
      <c r="A17" s="84" t="s">
        <v>23</v>
      </c>
      <c r="B17" s="14" t="s">
        <v>24</v>
      </c>
      <c r="C17" s="15">
        <f t="shared" ref="C17:D17" si="9">C18+C19+C21+C22+C23+C20+C24</f>
        <v>8308000</v>
      </c>
      <c r="D17" s="15">
        <f t="shared" si="9"/>
        <v>6126000</v>
      </c>
      <c r="E17" s="15">
        <f t="shared" ref="E17:F17" si="10">E18+E19+E21+E22+E23+E20+E24</f>
        <v>1119415</v>
      </c>
      <c r="F17" s="15">
        <f t="shared" si="10"/>
        <v>117475</v>
      </c>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25"/>
      <c r="FF17" s="25"/>
    </row>
    <row r="18" spans="1:162" ht="25.5">
      <c r="A18" s="85" t="s">
        <v>25</v>
      </c>
      <c r="B18" s="16" t="s">
        <v>26</v>
      </c>
      <c r="C18" s="15">
        <v>8308000</v>
      </c>
      <c r="D18" s="15">
        <v>6126000</v>
      </c>
      <c r="E18" s="124">
        <v>426967</v>
      </c>
      <c r="F18" s="124">
        <v>43417</v>
      </c>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25"/>
      <c r="FF18" s="25"/>
    </row>
    <row r="19" spans="1:162" ht="25.5">
      <c r="A19" s="85" t="s">
        <v>27</v>
      </c>
      <c r="B19" s="16" t="s">
        <v>28</v>
      </c>
      <c r="C19" s="15"/>
      <c r="D19" s="15"/>
      <c r="E19" s="124"/>
      <c r="F19" s="12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25"/>
      <c r="FF19" s="25"/>
    </row>
    <row r="20" spans="1:162">
      <c r="A20" s="85" t="s">
        <v>29</v>
      </c>
      <c r="B20" s="16" t="s">
        <v>30</v>
      </c>
      <c r="C20" s="15"/>
      <c r="D20" s="15"/>
      <c r="E20" s="124"/>
      <c r="F20" s="12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25"/>
      <c r="FF20" s="25"/>
    </row>
    <row r="21" spans="1:162" ht="25.5">
      <c r="A21" s="85" t="s">
        <v>31</v>
      </c>
      <c r="B21" s="16" t="s">
        <v>32</v>
      </c>
      <c r="C21" s="15"/>
      <c r="D21" s="15"/>
      <c r="E21" s="124"/>
      <c r="F21" s="12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25"/>
      <c r="FF21" s="25"/>
    </row>
    <row r="22" spans="1:162" ht="25.5">
      <c r="A22" s="85" t="s">
        <v>33</v>
      </c>
      <c r="B22" s="16" t="s">
        <v>34</v>
      </c>
      <c r="C22" s="15"/>
      <c r="D22" s="15"/>
      <c r="E22" s="124"/>
      <c r="F22" s="12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25"/>
      <c r="FF22" s="25"/>
    </row>
    <row r="23" spans="1:162" ht="43.5" customHeight="1">
      <c r="A23" s="85" t="s">
        <v>35</v>
      </c>
      <c r="B23" s="86" t="s">
        <v>36</v>
      </c>
      <c r="C23" s="15"/>
      <c r="D23" s="15"/>
      <c r="E23" s="124"/>
      <c r="F23" s="12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25"/>
      <c r="FF23" s="25"/>
    </row>
    <row r="24" spans="1:162" ht="43.5" customHeight="1">
      <c r="A24" s="85" t="s">
        <v>37</v>
      </c>
      <c r="B24" s="86" t="s">
        <v>38</v>
      </c>
      <c r="C24" s="15"/>
      <c r="D24" s="15"/>
      <c r="E24" s="124">
        <v>692448</v>
      </c>
      <c r="F24" s="124">
        <v>74058</v>
      </c>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25"/>
      <c r="FF24" s="25"/>
    </row>
    <row r="25" spans="1:162">
      <c r="A25" s="84" t="s">
        <v>39</v>
      </c>
      <c r="B25" s="87" t="s">
        <v>40</v>
      </c>
      <c r="C25" s="17">
        <f t="shared" ref="C25:F25" si="11">C26+C27</f>
        <v>0</v>
      </c>
      <c r="D25" s="17">
        <f t="shared" si="11"/>
        <v>0</v>
      </c>
      <c r="E25" s="17">
        <f t="shared" si="11"/>
        <v>29523</v>
      </c>
      <c r="F25" s="17">
        <f t="shared" si="11"/>
        <v>-487</v>
      </c>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25"/>
      <c r="FF25" s="25"/>
    </row>
    <row r="26" spans="1:162">
      <c r="A26" s="85" t="s">
        <v>41</v>
      </c>
      <c r="B26" s="86" t="s">
        <v>42</v>
      </c>
      <c r="C26" s="15"/>
      <c r="D26" s="15"/>
      <c r="E26" s="124">
        <v>29523</v>
      </c>
      <c r="F26" s="124">
        <v>-487</v>
      </c>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25"/>
      <c r="FF26" s="25"/>
    </row>
    <row r="27" spans="1:162" ht="25.5">
      <c r="A27" s="85" t="s">
        <v>43</v>
      </c>
      <c r="B27" s="86" t="s">
        <v>44</v>
      </c>
      <c r="C27" s="15"/>
      <c r="D27" s="15"/>
      <c r="E27" s="124"/>
      <c r="F27" s="12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25"/>
      <c r="FF27" s="25"/>
    </row>
    <row r="28" spans="1:162" ht="25.5">
      <c r="A28" s="85" t="s">
        <v>45</v>
      </c>
      <c r="B28" s="86" t="s">
        <v>46</v>
      </c>
      <c r="C28" s="15">
        <v>26252000</v>
      </c>
      <c r="D28" s="15">
        <v>19783000</v>
      </c>
      <c r="E28" s="124">
        <v>21741022.390000001</v>
      </c>
      <c r="F28" s="124">
        <v>2453749.1</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25"/>
      <c r="FF28" s="25"/>
    </row>
    <row r="29" spans="1:162">
      <c r="A29" s="84" t="s">
        <v>47</v>
      </c>
      <c r="B29" s="14" t="s">
        <v>48</v>
      </c>
      <c r="C29" s="15">
        <f t="shared" ref="C29:D29" si="12">C30+C36+C52+C37+C38+C39+C40+C41+C42+C43+C44+C45+C46+C47+C48+C49+C50+C51</f>
        <v>560573000</v>
      </c>
      <c r="D29" s="15">
        <f t="shared" si="12"/>
        <v>417189000</v>
      </c>
      <c r="E29" s="15">
        <f t="shared" ref="E29:F29" si="13">E30+E36+E52+E37+E38+E39+E40+E41+E42+E43+E44+E45+E46+E47+E48+E49+E50+E51</f>
        <v>403932809</v>
      </c>
      <c r="F29" s="15">
        <f t="shared" si="13"/>
        <v>44723452</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25"/>
      <c r="FF29" s="25"/>
    </row>
    <row r="30" spans="1:162" ht="25.5">
      <c r="A30" s="84" t="s">
        <v>49</v>
      </c>
      <c r="B30" s="14" t="s">
        <v>50</v>
      </c>
      <c r="C30" s="15">
        <f t="shared" ref="C30:D30" si="14">C31+C32+C33+C34+C35</f>
        <v>541635000</v>
      </c>
      <c r="D30" s="15">
        <f t="shared" si="14"/>
        <v>401423000</v>
      </c>
      <c r="E30" s="15">
        <f t="shared" ref="E30:F30" si="15">E31+E32+E33+E34+E35</f>
        <v>383638505</v>
      </c>
      <c r="F30" s="15">
        <f t="shared" si="15"/>
        <v>43067955</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25"/>
      <c r="FF30" s="25"/>
    </row>
    <row r="31" spans="1:162" ht="25.5">
      <c r="A31" s="85" t="s">
        <v>51</v>
      </c>
      <c r="B31" s="16" t="s">
        <v>52</v>
      </c>
      <c r="C31" s="15">
        <v>541635000</v>
      </c>
      <c r="D31" s="15">
        <v>401423000</v>
      </c>
      <c r="E31" s="124">
        <v>382366208</v>
      </c>
      <c r="F31" s="124">
        <v>43042932</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25"/>
      <c r="FF31" s="25"/>
    </row>
    <row r="32" spans="1:162" ht="38.25">
      <c r="A32" s="85" t="s">
        <v>53</v>
      </c>
      <c r="B32" s="88" t="s">
        <v>54</v>
      </c>
      <c r="C32" s="15"/>
      <c r="D32" s="15"/>
      <c r="E32" s="124">
        <v>377277</v>
      </c>
      <c r="F32" s="124">
        <v>25023</v>
      </c>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25"/>
      <c r="FF32" s="25"/>
    </row>
    <row r="33" spans="1:162" ht="27.75" customHeight="1">
      <c r="A33" s="85" t="s">
        <v>55</v>
      </c>
      <c r="B33" s="16" t="s">
        <v>56</v>
      </c>
      <c r="C33" s="15"/>
      <c r="D33" s="15"/>
      <c r="E33" s="124"/>
      <c r="F33" s="12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25"/>
      <c r="FF33" s="25"/>
    </row>
    <row r="34" spans="1:162">
      <c r="A34" s="85" t="s">
        <v>57</v>
      </c>
      <c r="B34" s="16" t="s">
        <v>58</v>
      </c>
      <c r="C34" s="15"/>
      <c r="D34" s="15"/>
      <c r="E34" s="124">
        <v>895020</v>
      </c>
      <c r="F34" s="124">
        <v>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25"/>
      <c r="FF34" s="25"/>
    </row>
    <row r="35" spans="1:162">
      <c r="A35" s="85" t="s">
        <v>59</v>
      </c>
      <c r="B35" s="16" t="s">
        <v>60</v>
      </c>
      <c r="C35" s="15"/>
      <c r="D35" s="15"/>
      <c r="E35" s="124"/>
      <c r="F35" s="12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25"/>
      <c r="FF35" s="25"/>
    </row>
    <row r="36" spans="1:162">
      <c r="A36" s="85" t="s">
        <v>61</v>
      </c>
      <c r="B36" s="16" t="s">
        <v>62</v>
      </c>
      <c r="C36" s="15"/>
      <c r="D36" s="15"/>
      <c r="E36" s="124"/>
      <c r="F36" s="12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25"/>
      <c r="FF36" s="25"/>
    </row>
    <row r="37" spans="1:162" ht="25.5">
      <c r="A37" s="85" t="s">
        <v>63</v>
      </c>
      <c r="B37" s="89" t="s">
        <v>64</v>
      </c>
      <c r="C37" s="15"/>
      <c r="D37" s="15"/>
      <c r="E37" s="124"/>
      <c r="F37" s="12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25"/>
      <c r="FF37" s="25"/>
    </row>
    <row r="38" spans="1:162" ht="38.25">
      <c r="A38" s="85" t="s">
        <v>65</v>
      </c>
      <c r="B38" s="16" t="s">
        <v>66</v>
      </c>
      <c r="C38" s="15">
        <v>45000</v>
      </c>
      <c r="D38" s="15">
        <v>34000</v>
      </c>
      <c r="E38" s="124">
        <v>25086</v>
      </c>
      <c r="F38" s="124">
        <v>3900</v>
      </c>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25"/>
      <c r="FF38" s="25"/>
    </row>
    <row r="39" spans="1:162" ht="51">
      <c r="A39" s="85" t="s">
        <v>67</v>
      </c>
      <c r="B39" s="16" t="s">
        <v>68</v>
      </c>
      <c r="C39" s="15"/>
      <c r="D39" s="15"/>
      <c r="E39" s="124">
        <v>15</v>
      </c>
      <c r="F39" s="124">
        <v>0</v>
      </c>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25"/>
      <c r="FF39" s="25"/>
    </row>
    <row r="40" spans="1:162" ht="38.25">
      <c r="A40" s="85" t="s">
        <v>69</v>
      </c>
      <c r="B40" s="16" t="s">
        <v>70</v>
      </c>
      <c r="C40" s="15"/>
      <c r="D40" s="15"/>
      <c r="E40" s="124"/>
      <c r="F40" s="12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25"/>
      <c r="FF40" s="25"/>
    </row>
    <row r="41" spans="1:162" ht="38.25">
      <c r="A41" s="85" t="s">
        <v>71</v>
      </c>
      <c r="B41" s="16" t="s">
        <v>72</v>
      </c>
      <c r="C41" s="15"/>
      <c r="D41" s="15"/>
      <c r="E41" s="124"/>
      <c r="F41" s="12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25"/>
      <c r="FF41" s="25"/>
    </row>
    <row r="42" spans="1:162" ht="38.25">
      <c r="A42" s="85" t="s">
        <v>73</v>
      </c>
      <c r="B42" s="16" t="s">
        <v>74</v>
      </c>
      <c r="C42" s="15"/>
      <c r="D42" s="15"/>
      <c r="E42" s="124"/>
      <c r="F42" s="12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25"/>
      <c r="FF42" s="25"/>
    </row>
    <row r="43" spans="1:162" ht="38.25">
      <c r="A43" s="85" t="s">
        <v>75</v>
      </c>
      <c r="B43" s="16" t="s">
        <v>76</v>
      </c>
      <c r="C43" s="15"/>
      <c r="D43" s="15"/>
      <c r="E43" s="124"/>
      <c r="F43" s="12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25"/>
      <c r="FF43" s="25"/>
    </row>
    <row r="44" spans="1:162" ht="25.5">
      <c r="A44" s="85" t="s">
        <v>77</v>
      </c>
      <c r="B44" s="16" t="s">
        <v>78</v>
      </c>
      <c r="C44" s="15">
        <v>92000</v>
      </c>
      <c r="D44" s="15">
        <v>71000</v>
      </c>
      <c r="E44" s="124">
        <v>60384</v>
      </c>
      <c r="F44" s="124">
        <v>0</v>
      </c>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25"/>
      <c r="FF44" s="25"/>
    </row>
    <row r="45" spans="1:162" ht="25.5">
      <c r="A45" s="85" t="s">
        <v>79</v>
      </c>
      <c r="B45" s="16" t="s">
        <v>80</v>
      </c>
      <c r="C45" s="15"/>
      <c r="D45" s="15"/>
      <c r="E45" s="124">
        <v>641</v>
      </c>
      <c r="F45" s="124">
        <v>432</v>
      </c>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25"/>
      <c r="FF45" s="25"/>
    </row>
    <row r="46" spans="1:162">
      <c r="A46" s="85" t="s">
        <v>81</v>
      </c>
      <c r="B46" s="16" t="s">
        <v>82</v>
      </c>
      <c r="C46" s="15"/>
      <c r="D46" s="15"/>
      <c r="E46" s="124">
        <v>61006</v>
      </c>
      <c r="F46" s="124">
        <v>2573</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25"/>
      <c r="FF46" s="25"/>
    </row>
    <row r="47" spans="1:162">
      <c r="A47" s="85" t="s">
        <v>83</v>
      </c>
      <c r="B47" s="16" t="s">
        <v>84</v>
      </c>
      <c r="C47" s="15">
        <v>97000</v>
      </c>
      <c r="D47" s="15">
        <v>74000</v>
      </c>
      <c r="E47" s="124">
        <v>101172</v>
      </c>
      <c r="F47" s="124">
        <v>2995</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25"/>
      <c r="FF47" s="25"/>
    </row>
    <row r="48" spans="1:162" ht="38.25" customHeight="1">
      <c r="A48" s="90" t="s">
        <v>85</v>
      </c>
      <c r="B48" s="18" t="s">
        <v>86</v>
      </c>
      <c r="C48" s="15"/>
      <c r="D48" s="15"/>
      <c r="E48" s="124">
        <v>1545</v>
      </c>
      <c r="F48" s="124">
        <v>0</v>
      </c>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25"/>
      <c r="FF48" s="25"/>
    </row>
    <row r="49" spans="1:162">
      <c r="A49" s="90" t="s">
        <v>87</v>
      </c>
      <c r="B49" s="18" t="s">
        <v>88</v>
      </c>
      <c r="C49" s="15"/>
      <c r="D49" s="15"/>
      <c r="E49" s="124"/>
      <c r="F49" s="12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25"/>
      <c r="FF49" s="25"/>
    </row>
    <row r="50" spans="1:162" ht="25.5">
      <c r="A50" s="90" t="s">
        <v>89</v>
      </c>
      <c r="B50" s="18" t="s">
        <v>90</v>
      </c>
      <c r="C50" s="15">
        <v>511000</v>
      </c>
      <c r="D50" s="15">
        <v>385000</v>
      </c>
      <c r="E50" s="124">
        <v>786336</v>
      </c>
      <c r="F50" s="124">
        <v>88921</v>
      </c>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25"/>
      <c r="FF50" s="25"/>
    </row>
    <row r="51" spans="1:162">
      <c r="A51" s="90" t="s">
        <v>91</v>
      </c>
      <c r="B51" s="18" t="s">
        <v>92</v>
      </c>
      <c r="C51" s="15">
        <v>18193000</v>
      </c>
      <c r="D51" s="15">
        <v>15202000</v>
      </c>
      <c r="E51" s="124">
        <v>19258119</v>
      </c>
      <c r="F51" s="124">
        <v>1556676</v>
      </c>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25"/>
      <c r="FF51" s="25"/>
    </row>
    <row r="52" spans="1:162">
      <c r="A52" s="85" t="s">
        <v>93</v>
      </c>
      <c r="B52" s="16" t="s">
        <v>94</v>
      </c>
      <c r="C52" s="15"/>
      <c r="D52" s="15"/>
      <c r="E52" s="124"/>
      <c r="F52" s="12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25"/>
      <c r="FF52" s="25"/>
    </row>
    <row r="53" spans="1:162">
      <c r="A53" s="84" t="s">
        <v>95</v>
      </c>
      <c r="B53" s="14" t="s">
        <v>96</v>
      </c>
      <c r="C53" s="15">
        <f t="shared" ref="C53:D53" si="16">+C54+C59</f>
        <v>219000</v>
      </c>
      <c r="D53" s="15">
        <f t="shared" si="16"/>
        <v>103000</v>
      </c>
      <c r="E53" s="15">
        <f t="shared" ref="E53:F53" si="17">+E54+E59</f>
        <v>392380.82</v>
      </c>
      <c r="F53" s="15">
        <f t="shared" si="17"/>
        <v>22409.599999999999</v>
      </c>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25"/>
      <c r="FF53" s="25"/>
    </row>
    <row r="54" spans="1:162">
      <c r="A54" s="84" t="s">
        <v>97</v>
      </c>
      <c r="B54" s="14" t="s">
        <v>98</v>
      </c>
      <c r="C54" s="15">
        <f t="shared" ref="C54:D54" si="18">+C55+C57</f>
        <v>7000</v>
      </c>
      <c r="D54" s="15">
        <f t="shared" si="18"/>
        <v>3000</v>
      </c>
      <c r="E54" s="15">
        <f t="shared" ref="E54:F54" si="19">+E55+E57</f>
        <v>175014.82</v>
      </c>
      <c r="F54" s="15">
        <f t="shared" si="19"/>
        <v>176.85</v>
      </c>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25"/>
      <c r="FF54" s="25"/>
    </row>
    <row r="55" spans="1:162">
      <c r="A55" s="84" t="s">
        <v>99</v>
      </c>
      <c r="B55" s="14" t="s">
        <v>100</v>
      </c>
      <c r="C55" s="15">
        <f t="shared" ref="C55:D55" si="20">+C56</f>
        <v>7000</v>
      </c>
      <c r="D55" s="15">
        <f t="shared" si="20"/>
        <v>3000</v>
      </c>
      <c r="E55" s="15">
        <f t="shared" ref="E55:F55" si="21">+E56</f>
        <v>175014.82</v>
      </c>
      <c r="F55" s="15">
        <f t="shared" si="21"/>
        <v>176.85</v>
      </c>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25"/>
      <c r="FF55" s="25"/>
    </row>
    <row r="56" spans="1:162">
      <c r="A56" s="85" t="s">
        <v>101</v>
      </c>
      <c r="B56" s="16" t="s">
        <v>102</v>
      </c>
      <c r="C56" s="15">
        <v>7000</v>
      </c>
      <c r="D56" s="15">
        <v>3000</v>
      </c>
      <c r="E56" s="124">
        <v>175014.82</v>
      </c>
      <c r="F56" s="124">
        <v>176.85</v>
      </c>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25"/>
      <c r="FF56" s="25"/>
    </row>
    <row r="57" spans="1:162">
      <c r="A57" s="84" t="s">
        <v>103</v>
      </c>
      <c r="B57" s="14" t="s">
        <v>104</v>
      </c>
      <c r="C57" s="15">
        <f t="shared" ref="C57:D57" si="22">+C58</f>
        <v>0</v>
      </c>
      <c r="D57" s="15">
        <f t="shared" si="22"/>
        <v>0</v>
      </c>
      <c r="E57" s="15">
        <f t="shared" ref="E57:F57" si="23">+E58</f>
        <v>0</v>
      </c>
      <c r="F57" s="15">
        <f t="shared" si="23"/>
        <v>0</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25"/>
      <c r="FF57" s="25"/>
    </row>
    <row r="58" spans="1:162">
      <c r="A58" s="85" t="s">
        <v>105</v>
      </c>
      <c r="B58" s="16" t="s">
        <v>106</v>
      </c>
      <c r="C58" s="15"/>
      <c r="D58" s="15"/>
      <c r="E58" s="124"/>
      <c r="F58" s="12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25"/>
      <c r="FF58" s="25"/>
    </row>
    <row r="59" spans="1:162" s="19" customFormat="1">
      <c r="A59" s="91" t="s">
        <v>107</v>
      </c>
      <c r="B59" s="14" t="s">
        <v>108</v>
      </c>
      <c r="C59" s="15">
        <f t="shared" ref="C59:D59" si="24">+C60+C65</f>
        <v>212000</v>
      </c>
      <c r="D59" s="15">
        <f t="shared" si="24"/>
        <v>100000</v>
      </c>
      <c r="E59" s="15">
        <f t="shared" ref="E59:F59" si="25">+E60+E65</f>
        <v>217366</v>
      </c>
      <c r="F59" s="15">
        <f t="shared" si="25"/>
        <v>22232.75</v>
      </c>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row>
    <row r="60" spans="1:162">
      <c r="A60" s="84" t="s">
        <v>109</v>
      </c>
      <c r="B60" s="14" t="s">
        <v>110</v>
      </c>
      <c r="C60" s="15">
        <f t="shared" ref="C60:D60" si="26">C64+C62+C63+C61</f>
        <v>212000</v>
      </c>
      <c r="D60" s="15">
        <f t="shared" si="26"/>
        <v>100000</v>
      </c>
      <c r="E60" s="15">
        <f t="shared" ref="E60:F60" si="27">E64+E62+E63+E61</f>
        <v>217366</v>
      </c>
      <c r="F60" s="15">
        <f t="shared" si="27"/>
        <v>22232.75</v>
      </c>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25"/>
      <c r="FF60" s="25"/>
    </row>
    <row r="61" spans="1:162">
      <c r="A61" s="84" t="s">
        <v>111</v>
      </c>
      <c r="B61" s="14" t="s">
        <v>112</v>
      </c>
      <c r="C61" s="15"/>
      <c r="D61" s="15"/>
      <c r="E61" s="15"/>
      <c r="F61" s="15"/>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25"/>
      <c r="FF61" s="25"/>
    </row>
    <row r="62" spans="1:162">
      <c r="A62" s="20" t="s">
        <v>113</v>
      </c>
      <c r="B62" s="14" t="s">
        <v>114</v>
      </c>
      <c r="C62" s="15"/>
      <c r="D62" s="15"/>
      <c r="E62" s="15">
        <v>-390</v>
      </c>
      <c r="F62" s="15">
        <v>-204</v>
      </c>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25"/>
      <c r="FF62" s="25"/>
    </row>
    <row r="63" spans="1:162">
      <c r="A63" s="20" t="s">
        <v>115</v>
      </c>
      <c r="B63" s="14" t="s">
        <v>116</v>
      </c>
      <c r="C63" s="15"/>
      <c r="D63" s="15"/>
      <c r="E63" s="15"/>
      <c r="F63" s="15"/>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25"/>
      <c r="FF63" s="25"/>
    </row>
    <row r="64" spans="1:162">
      <c r="A64" s="85" t="s">
        <v>117</v>
      </c>
      <c r="B64" s="21" t="s">
        <v>118</v>
      </c>
      <c r="C64" s="15">
        <v>212000</v>
      </c>
      <c r="D64" s="15">
        <v>100000</v>
      </c>
      <c r="E64" s="124">
        <v>217756</v>
      </c>
      <c r="F64" s="124">
        <v>22436.75</v>
      </c>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25"/>
      <c r="FF64" s="25"/>
    </row>
    <row r="65" spans="1:162">
      <c r="A65" s="84" t="s">
        <v>119</v>
      </c>
      <c r="B65" s="14" t="s">
        <v>120</v>
      </c>
      <c r="C65" s="15">
        <f t="shared" ref="C65:D65" si="28">C66</f>
        <v>0</v>
      </c>
      <c r="D65" s="15">
        <f t="shared" si="28"/>
        <v>0</v>
      </c>
      <c r="E65" s="15">
        <f t="shared" ref="E65:F65" si="29">E66</f>
        <v>0</v>
      </c>
      <c r="F65" s="15">
        <f t="shared" si="29"/>
        <v>0</v>
      </c>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25"/>
      <c r="FF65" s="25"/>
    </row>
    <row r="66" spans="1:162">
      <c r="A66" s="85" t="s">
        <v>121</v>
      </c>
      <c r="B66" s="21" t="s">
        <v>122</v>
      </c>
      <c r="C66" s="15"/>
      <c r="D66" s="15"/>
      <c r="E66" s="124"/>
      <c r="F66" s="12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25"/>
      <c r="FF66" s="25"/>
    </row>
    <row r="67" spans="1:162">
      <c r="A67" s="84" t="s">
        <v>123</v>
      </c>
      <c r="B67" s="14" t="s">
        <v>124</v>
      </c>
      <c r="C67" s="15">
        <f t="shared" ref="C67:D67" si="30">+C68</f>
        <v>71845480</v>
      </c>
      <c r="D67" s="15">
        <f t="shared" si="30"/>
        <v>71845480</v>
      </c>
      <c r="E67" s="15">
        <f t="shared" ref="E67:F67" si="31">+E68</f>
        <v>71845169</v>
      </c>
      <c r="F67" s="15">
        <f t="shared" si="31"/>
        <v>5645430</v>
      </c>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25"/>
      <c r="FF67" s="25"/>
    </row>
    <row r="68" spans="1:162">
      <c r="A68" s="84" t="s">
        <v>125</v>
      </c>
      <c r="B68" s="14" t="s">
        <v>126</v>
      </c>
      <c r="C68" s="15">
        <f t="shared" ref="C68:D68" si="32">+C69+C82</f>
        <v>71845480</v>
      </c>
      <c r="D68" s="15">
        <f t="shared" si="32"/>
        <v>71845480</v>
      </c>
      <c r="E68" s="15">
        <f t="shared" ref="E68:F68" si="33">+E69+E82</f>
        <v>71845169</v>
      </c>
      <c r="F68" s="15">
        <f t="shared" si="33"/>
        <v>5645430</v>
      </c>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25"/>
      <c r="FF68" s="25"/>
    </row>
    <row r="69" spans="1:162">
      <c r="A69" s="84" t="s">
        <v>127</v>
      </c>
      <c r="B69" s="14" t="s">
        <v>128</v>
      </c>
      <c r="C69" s="15">
        <f t="shared" ref="C69:D69" si="34">C70+C71+C72+C73+C75+C76+C77+C78+C74+C79+C80+C81</f>
        <v>71845480</v>
      </c>
      <c r="D69" s="15">
        <f t="shared" si="34"/>
        <v>71845480</v>
      </c>
      <c r="E69" s="15">
        <f t="shared" ref="E69:F69" si="35">E70+E71+E72+E73+E75+E76+E77+E78+E74+E79+E80+E81</f>
        <v>71845169</v>
      </c>
      <c r="F69" s="15">
        <f t="shared" si="35"/>
        <v>5645430</v>
      </c>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25"/>
      <c r="FF69" s="25"/>
    </row>
    <row r="70" spans="1:162" ht="25.5">
      <c r="A70" s="85" t="s">
        <v>129</v>
      </c>
      <c r="B70" s="21" t="s">
        <v>130</v>
      </c>
      <c r="C70" s="15"/>
      <c r="D70" s="15"/>
      <c r="E70" s="124"/>
      <c r="F70" s="12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25"/>
      <c r="FF70" s="25"/>
    </row>
    <row r="71" spans="1:162" ht="25.5">
      <c r="A71" s="85" t="s">
        <v>131</v>
      </c>
      <c r="B71" s="21" t="s">
        <v>132</v>
      </c>
      <c r="C71" s="15"/>
      <c r="D71" s="15"/>
      <c r="E71" s="124">
        <v>-311</v>
      </c>
      <c r="F71" s="124">
        <v>0</v>
      </c>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25"/>
      <c r="FF71" s="25"/>
    </row>
    <row r="72" spans="1:162" ht="25.5">
      <c r="A72" s="92" t="s">
        <v>133</v>
      </c>
      <c r="B72" s="21" t="s">
        <v>134</v>
      </c>
      <c r="C72" s="15">
        <v>36980000</v>
      </c>
      <c r="D72" s="15">
        <v>36980000</v>
      </c>
      <c r="E72" s="124">
        <v>36980000</v>
      </c>
      <c r="F72" s="124">
        <v>0</v>
      </c>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25"/>
      <c r="FF72" s="25"/>
    </row>
    <row r="73" spans="1:162" ht="25.5">
      <c r="A73" s="85" t="s">
        <v>135</v>
      </c>
      <c r="B73" s="22" t="s">
        <v>136</v>
      </c>
      <c r="C73" s="15"/>
      <c r="D73" s="15"/>
      <c r="E73" s="124"/>
      <c r="F73" s="12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25"/>
      <c r="FF73" s="25"/>
    </row>
    <row r="74" spans="1:162">
      <c r="A74" s="85" t="s">
        <v>137</v>
      </c>
      <c r="B74" s="22" t="s">
        <v>138</v>
      </c>
      <c r="C74" s="15"/>
      <c r="D74" s="15"/>
      <c r="E74" s="124"/>
      <c r="F74" s="12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25"/>
      <c r="FF74" s="25"/>
    </row>
    <row r="75" spans="1:162" ht="25.5">
      <c r="A75" s="85" t="s">
        <v>139</v>
      </c>
      <c r="B75" s="22" t="s">
        <v>140</v>
      </c>
      <c r="C75" s="15"/>
      <c r="D75" s="15"/>
      <c r="E75" s="124"/>
      <c r="F75" s="12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25"/>
      <c r="FF75" s="25"/>
    </row>
    <row r="76" spans="1:162" ht="25.5">
      <c r="A76" s="85" t="s">
        <v>141</v>
      </c>
      <c r="B76" s="22" t="s">
        <v>142</v>
      </c>
      <c r="C76" s="15"/>
      <c r="D76" s="15"/>
      <c r="E76" s="124"/>
      <c r="F76" s="12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25"/>
      <c r="FF76" s="25"/>
    </row>
    <row r="77" spans="1:162" ht="25.5">
      <c r="A77" s="85" t="s">
        <v>143</v>
      </c>
      <c r="B77" s="22" t="s">
        <v>144</v>
      </c>
      <c r="C77" s="15"/>
      <c r="D77" s="15"/>
      <c r="E77" s="124"/>
      <c r="F77" s="12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25"/>
      <c r="FF77" s="25"/>
    </row>
    <row r="78" spans="1:162" ht="51">
      <c r="A78" s="85" t="s">
        <v>145</v>
      </c>
      <c r="B78" s="22" t="s">
        <v>146</v>
      </c>
      <c r="C78" s="15"/>
      <c r="D78" s="15"/>
      <c r="E78" s="124"/>
      <c r="F78" s="12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25"/>
      <c r="FF78" s="25"/>
    </row>
    <row r="79" spans="1:162" ht="25.5">
      <c r="A79" s="85" t="s">
        <v>147</v>
      </c>
      <c r="B79" s="22" t="s">
        <v>148</v>
      </c>
      <c r="C79" s="15">
        <v>18213520</v>
      </c>
      <c r="D79" s="15">
        <v>18213520</v>
      </c>
      <c r="E79" s="124">
        <v>18213520</v>
      </c>
      <c r="F79" s="124">
        <v>5645430</v>
      </c>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25"/>
      <c r="FF79" s="25"/>
    </row>
    <row r="80" spans="1:162" ht="25.5">
      <c r="A80" s="85" t="s">
        <v>149</v>
      </c>
      <c r="B80" s="22" t="s">
        <v>150</v>
      </c>
      <c r="C80" s="15"/>
      <c r="D80" s="15"/>
      <c r="E80" s="124"/>
      <c r="F80" s="12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25"/>
      <c r="FF80" s="25"/>
    </row>
    <row r="81" spans="1:162" ht="51">
      <c r="A81" s="85" t="s">
        <v>151</v>
      </c>
      <c r="B81" s="22" t="s">
        <v>152</v>
      </c>
      <c r="C81" s="15">
        <v>16651960</v>
      </c>
      <c r="D81" s="15">
        <v>16651960</v>
      </c>
      <c r="E81" s="124">
        <v>16651960</v>
      </c>
      <c r="F81" s="124">
        <v>0</v>
      </c>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25"/>
      <c r="FF81" s="25"/>
    </row>
    <row r="82" spans="1:162">
      <c r="A82" s="84" t="s">
        <v>153</v>
      </c>
      <c r="B82" s="14" t="s">
        <v>154</v>
      </c>
      <c r="C82" s="15">
        <f t="shared" ref="C82:D82" si="36">+C83+C84+C85+C86+C87+C88+C89+C90</f>
        <v>0</v>
      </c>
      <c r="D82" s="15">
        <f t="shared" si="36"/>
        <v>0</v>
      </c>
      <c r="E82" s="15">
        <f t="shared" ref="E82:F82" si="37">+E83+E84+E85+E86+E87+E88+E89+E90</f>
        <v>0</v>
      </c>
      <c r="F82" s="15">
        <f t="shared" si="37"/>
        <v>0</v>
      </c>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25"/>
      <c r="FF82" s="25"/>
    </row>
    <row r="83" spans="1:162" ht="25.5">
      <c r="A83" s="85" t="s">
        <v>155</v>
      </c>
      <c r="B83" s="16" t="s">
        <v>156</v>
      </c>
      <c r="C83" s="15"/>
      <c r="D83" s="15"/>
      <c r="E83" s="124"/>
      <c r="F83" s="12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25"/>
      <c r="FF83" s="25"/>
    </row>
    <row r="84" spans="1:162" ht="25.5">
      <c r="A84" s="85" t="s">
        <v>157</v>
      </c>
      <c r="B84" s="23" t="s">
        <v>136</v>
      </c>
      <c r="C84" s="15"/>
      <c r="D84" s="15"/>
      <c r="E84" s="124"/>
      <c r="F84" s="12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25"/>
      <c r="FF84" s="25"/>
    </row>
    <row r="85" spans="1:162" ht="38.25">
      <c r="A85" s="85" t="s">
        <v>158</v>
      </c>
      <c r="B85" s="16" t="s">
        <v>159</v>
      </c>
      <c r="C85" s="15"/>
      <c r="D85" s="15"/>
      <c r="E85" s="124"/>
      <c r="F85" s="12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25"/>
      <c r="FF85" s="25"/>
    </row>
    <row r="86" spans="1:162" ht="38.25">
      <c r="A86" s="85" t="s">
        <v>160</v>
      </c>
      <c r="B86" s="16" t="s">
        <v>161</v>
      </c>
      <c r="C86" s="15"/>
      <c r="D86" s="15"/>
      <c r="E86" s="124"/>
      <c r="F86" s="12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25"/>
      <c r="FF86" s="25"/>
    </row>
    <row r="87" spans="1:162" ht="25.5">
      <c r="A87" s="85" t="s">
        <v>162</v>
      </c>
      <c r="B87" s="16" t="s">
        <v>140</v>
      </c>
      <c r="C87" s="15"/>
      <c r="D87" s="15"/>
      <c r="E87" s="124"/>
      <c r="F87" s="12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25"/>
      <c r="FF87" s="25"/>
    </row>
    <row r="88" spans="1:162">
      <c r="A88" s="89" t="s">
        <v>163</v>
      </c>
      <c r="B88" s="16" t="s">
        <v>164</v>
      </c>
      <c r="C88" s="15"/>
      <c r="D88" s="15"/>
      <c r="E88" s="124"/>
      <c r="F88" s="124"/>
      <c r="AQ88" s="25"/>
      <c r="BQ88" s="25"/>
      <c r="BR88" s="25"/>
      <c r="BS88" s="25"/>
      <c r="CK88" s="25"/>
    </row>
    <row r="89" spans="1:162" ht="63.75">
      <c r="A89" s="16" t="s">
        <v>165</v>
      </c>
      <c r="B89" s="24" t="s">
        <v>166</v>
      </c>
      <c r="C89" s="15"/>
      <c r="D89" s="15"/>
      <c r="E89" s="124"/>
      <c r="F89" s="124"/>
      <c r="BQ89" s="25"/>
      <c r="BR89" s="25"/>
      <c r="BS89" s="25"/>
      <c r="CK89" s="25"/>
    </row>
    <row r="90" spans="1:162" ht="25.5">
      <c r="A90" s="16" t="s">
        <v>167</v>
      </c>
      <c r="B90" s="26" t="s">
        <v>168</v>
      </c>
      <c r="C90" s="15"/>
      <c r="D90" s="15"/>
      <c r="E90" s="124"/>
      <c r="F90" s="124"/>
      <c r="BQ90" s="25"/>
      <c r="BR90" s="25"/>
      <c r="BS90" s="25"/>
      <c r="CK90" s="25"/>
    </row>
    <row r="91" spans="1:162" ht="38.25">
      <c r="A91" s="16" t="s">
        <v>169</v>
      </c>
      <c r="B91" s="27" t="s">
        <v>170</v>
      </c>
      <c r="C91" s="17">
        <f t="shared" ref="C91:D91" si="38">C94+C92</f>
        <v>0</v>
      </c>
      <c r="D91" s="17">
        <f t="shared" si="38"/>
        <v>0</v>
      </c>
      <c r="E91" s="17">
        <f t="shared" ref="E91:F91" si="39">E94+E92</f>
        <v>0</v>
      </c>
      <c r="F91" s="17">
        <f t="shared" si="39"/>
        <v>0</v>
      </c>
      <c r="BQ91" s="25"/>
      <c r="BR91" s="25"/>
      <c r="BS91" s="25"/>
      <c r="CK91" s="25"/>
    </row>
    <row r="92" spans="1:162">
      <c r="A92" s="16" t="s">
        <v>171</v>
      </c>
      <c r="B92" s="26" t="s">
        <v>172</v>
      </c>
      <c r="C92" s="17">
        <f t="shared" ref="C92:D92" si="40">C93</f>
        <v>0</v>
      </c>
      <c r="D92" s="17">
        <f t="shared" si="40"/>
        <v>0</v>
      </c>
      <c r="E92" s="17">
        <f t="shared" ref="E92:F92" si="41">E93</f>
        <v>0</v>
      </c>
      <c r="F92" s="17">
        <f t="shared" si="41"/>
        <v>0</v>
      </c>
      <c r="BQ92" s="25"/>
      <c r="BR92" s="25"/>
      <c r="BS92" s="25"/>
      <c r="CK92" s="25"/>
    </row>
    <row r="93" spans="1:162">
      <c r="A93" s="16" t="s">
        <v>173</v>
      </c>
      <c r="B93" s="26" t="s">
        <v>174</v>
      </c>
      <c r="C93" s="17"/>
      <c r="D93" s="17"/>
      <c r="E93" s="17"/>
      <c r="F93" s="17"/>
      <c r="BQ93" s="25"/>
      <c r="BR93" s="25"/>
      <c r="BS93" s="25"/>
      <c r="CK93" s="25"/>
    </row>
    <row r="94" spans="1:162">
      <c r="A94" s="16" t="s">
        <v>175</v>
      </c>
      <c r="B94" s="26" t="s">
        <v>176</v>
      </c>
      <c r="C94" s="17">
        <f t="shared" ref="C94:D94" si="42">C95</f>
        <v>0</v>
      </c>
      <c r="D94" s="17">
        <f t="shared" si="42"/>
        <v>0</v>
      </c>
      <c r="E94" s="17">
        <f t="shared" ref="E94:F94" si="43">E95</f>
        <v>0</v>
      </c>
      <c r="F94" s="17">
        <f t="shared" si="43"/>
        <v>0</v>
      </c>
      <c r="G94" s="25"/>
      <c r="BQ94" s="25"/>
      <c r="BR94" s="25"/>
      <c r="BS94" s="25"/>
      <c r="CK94" s="25"/>
    </row>
    <row r="95" spans="1:162">
      <c r="A95" s="16" t="s">
        <v>177</v>
      </c>
      <c r="B95" s="26" t="s">
        <v>178</v>
      </c>
      <c r="C95" s="15"/>
      <c r="D95" s="15"/>
      <c r="E95" s="124"/>
      <c r="F95" s="124"/>
      <c r="G95" s="25"/>
      <c r="BQ95" s="25"/>
      <c r="BR95" s="25"/>
      <c r="BS95" s="25"/>
      <c r="CK95" s="25"/>
    </row>
    <row r="96" spans="1:162" ht="38.25">
      <c r="A96" s="16" t="s">
        <v>179</v>
      </c>
      <c r="B96" s="27" t="s">
        <v>170</v>
      </c>
      <c r="C96" s="17">
        <f t="shared" ref="C96:D96" si="44">C97+C100</f>
        <v>0</v>
      </c>
      <c r="D96" s="17">
        <f t="shared" si="44"/>
        <v>0</v>
      </c>
      <c r="E96" s="17">
        <f t="shared" ref="E96:F96" si="45">E97+E100</f>
        <v>0</v>
      </c>
      <c r="F96" s="17">
        <f t="shared" si="45"/>
        <v>0</v>
      </c>
      <c r="G96" s="25"/>
      <c r="BQ96" s="25"/>
      <c r="BR96" s="25"/>
      <c r="BS96" s="25"/>
      <c r="CK96" s="25"/>
    </row>
    <row r="97" spans="1:89">
      <c r="A97" s="16" t="s">
        <v>180</v>
      </c>
      <c r="B97" s="26" t="s">
        <v>176</v>
      </c>
      <c r="C97" s="17">
        <f t="shared" ref="C97:D97" si="46">C98+C99</f>
        <v>0</v>
      </c>
      <c r="D97" s="17">
        <f t="shared" si="46"/>
        <v>0</v>
      </c>
      <c r="E97" s="17">
        <f t="shared" ref="E97:F97" si="47">E98+E99</f>
        <v>0</v>
      </c>
      <c r="F97" s="17">
        <f t="shared" si="47"/>
        <v>0</v>
      </c>
      <c r="G97" s="25"/>
      <c r="BQ97" s="25"/>
      <c r="BR97" s="25"/>
      <c r="BS97" s="25"/>
      <c r="CK97" s="25"/>
    </row>
    <row r="98" spans="1:89">
      <c r="A98" s="16" t="s">
        <v>181</v>
      </c>
      <c r="B98" s="26" t="s">
        <v>182</v>
      </c>
      <c r="C98" s="15"/>
      <c r="D98" s="15"/>
      <c r="E98" s="124"/>
      <c r="F98" s="124"/>
      <c r="G98" s="25"/>
      <c r="BQ98" s="25"/>
      <c r="BR98" s="25"/>
      <c r="BS98" s="25"/>
      <c r="CK98" s="25"/>
    </row>
    <row r="99" spans="1:89">
      <c r="A99" s="16" t="s">
        <v>183</v>
      </c>
      <c r="B99" s="26" t="s">
        <v>184</v>
      </c>
      <c r="C99" s="15"/>
      <c r="D99" s="15"/>
      <c r="E99" s="124"/>
      <c r="F99" s="124"/>
      <c r="G99" s="25"/>
      <c r="BQ99" s="25"/>
      <c r="BR99" s="25"/>
      <c r="BS99" s="25"/>
      <c r="CK99" s="25"/>
    </row>
    <row r="100" spans="1:89">
      <c r="A100" s="16" t="s">
        <v>185</v>
      </c>
      <c r="B100" s="27" t="s">
        <v>511</v>
      </c>
      <c r="C100" s="17">
        <f t="shared" ref="C100:D100" si="48">C101+C102</f>
        <v>0</v>
      </c>
      <c r="D100" s="17">
        <f t="shared" si="48"/>
        <v>0</v>
      </c>
      <c r="E100" s="17">
        <f t="shared" ref="E100:F100" si="49">E101+E102</f>
        <v>0</v>
      </c>
      <c r="F100" s="17">
        <f t="shared" si="49"/>
        <v>0</v>
      </c>
      <c r="G100" s="25"/>
      <c r="BQ100" s="25"/>
      <c r="BR100" s="25"/>
      <c r="BS100" s="25"/>
      <c r="CK100" s="25"/>
    </row>
    <row r="101" spans="1:89">
      <c r="A101" s="16" t="s">
        <v>186</v>
      </c>
      <c r="B101" s="26" t="s">
        <v>182</v>
      </c>
      <c r="C101" s="15"/>
      <c r="D101" s="15"/>
      <c r="E101" s="124"/>
      <c r="F101" s="124"/>
      <c r="G101" s="25"/>
      <c r="BQ101" s="25"/>
      <c r="BR101" s="25"/>
      <c r="BS101" s="25"/>
      <c r="CK101" s="25"/>
    </row>
    <row r="102" spans="1:89">
      <c r="A102" s="16" t="s">
        <v>187</v>
      </c>
      <c r="B102" s="26" t="s">
        <v>184</v>
      </c>
      <c r="C102" s="15"/>
      <c r="D102" s="15"/>
      <c r="E102" s="124"/>
      <c r="F102" s="124"/>
      <c r="G102" s="25"/>
      <c r="BQ102" s="25"/>
      <c r="BR102" s="25"/>
      <c r="BS102" s="25"/>
      <c r="CK102" s="25"/>
    </row>
    <row r="103" spans="1:89" ht="25.5">
      <c r="A103" s="28" t="s">
        <v>188</v>
      </c>
      <c r="B103" s="29" t="s">
        <v>189</v>
      </c>
      <c r="C103" s="17">
        <f t="shared" ref="C103:D103" si="50">C104+C107</f>
        <v>0</v>
      </c>
      <c r="D103" s="17">
        <f t="shared" si="50"/>
        <v>0</v>
      </c>
      <c r="E103" s="17">
        <f t="shared" ref="E103:F103" si="51">E104+E107</f>
        <v>0</v>
      </c>
      <c r="F103" s="17">
        <f t="shared" si="51"/>
        <v>0</v>
      </c>
      <c r="G103" s="25"/>
      <c r="BQ103" s="25"/>
      <c r="BR103" s="25"/>
      <c r="BS103" s="25"/>
      <c r="CK103" s="25"/>
    </row>
    <row r="104" spans="1:89" ht="38.25">
      <c r="A104" s="16" t="s">
        <v>190</v>
      </c>
      <c r="B104" s="29" t="s">
        <v>170</v>
      </c>
      <c r="C104" s="17">
        <f t="shared" ref="C104:D104" si="52">C105+C106</f>
        <v>0</v>
      </c>
      <c r="D104" s="17">
        <f t="shared" si="52"/>
        <v>0</v>
      </c>
      <c r="E104" s="17">
        <f t="shared" ref="E104:F104" si="53">E105+E106</f>
        <v>0</v>
      </c>
      <c r="F104" s="17">
        <f t="shared" si="53"/>
        <v>0</v>
      </c>
      <c r="G104" s="25"/>
      <c r="BQ104" s="25"/>
      <c r="BR104" s="25"/>
      <c r="BS104" s="25"/>
      <c r="CK104" s="25"/>
    </row>
    <row r="105" spans="1:89">
      <c r="A105" s="16" t="s">
        <v>191</v>
      </c>
      <c r="B105" s="16" t="s">
        <v>192</v>
      </c>
      <c r="C105" s="17"/>
      <c r="D105" s="17"/>
      <c r="E105" s="17"/>
      <c r="F105" s="17"/>
      <c r="G105" s="25"/>
      <c r="BQ105" s="25"/>
      <c r="BR105" s="25"/>
      <c r="BS105" s="25"/>
      <c r="CK105" s="25"/>
    </row>
    <row r="106" spans="1:89" ht="26.25" customHeight="1">
      <c r="A106" s="16" t="s">
        <v>193</v>
      </c>
      <c r="B106" s="16" t="s">
        <v>194</v>
      </c>
      <c r="C106" s="17"/>
      <c r="D106" s="17"/>
      <c r="E106" s="17"/>
      <c r="F106" s="17"/>
      <c r="G106" s="25"/>
      <c r="BQ106" s="25"/>
      <c r="BR106" s="25"/>
      <c r="BS106" s="25"/>
      <c r="CK106" s="25"/>
    </row>
    <row r="107" spans="1:89">
      <c r="A107" s="32"/>
      <c r="B107" s="30" t="s">
        <v>195</v>
      </c>
      <c r="C107" s="17">
        <f t="shared" ref="C107:D109" si="54">C108</f>
        <v>0</v>
      </c>
      <c r="D107" s="17">
        <f t="shared" si="54"/>
        <v>0</v>
      </c>
      <c r="E107" s="17">
        <f t="shared" ref="E107:F109" si="55">E108</f>
        <v>0</v>
      </c>
      <c r="F107" s="17">
        <f t="shared" si="55"/>
        <v>0</v>
      </c>
      <c r="G107" s="25"/>
      <c r="BQ107" s="25"/>
      <c r="BR107" s="25"/>
      <c r="BS107" s="25"/>
      <c r="CK107" s="25"/>
    </row>
    <row r="108" spans="1:89">
      <c r="A108" s="16" t="s">
        <v>196</v>
      </c>
      <c r="B108" s="30" t="s">
        <v>197</v>
      </c>
      <c r="C108" s="17">
        <f t="shared" si="54"/>
        <v>0</v>
      </c>
      <c r="D108" s="17">
        <f t="shared" si="54"/>
        <v>0</v>
      </c>
      <c r="E108" s="17">
        <f t="shared" si="55"/>
        <v>0</v>
      </c>
      <c r="F108" s="17">
        <f t="shared" si="55"/>
        <v>0</v>
      </c>
      <c r="G108" s="25"/>
      <c r="BQ108" s="25"/>
      <c r="BR108" s="25"/>
      <c r="BS108" s="25"/>
      <c r="CK108" s="25"/>
    </row>
    <row r="109" spans="1:89" ht="25.5">
      <c r="A109" s="16" t="s">
        <v>198</v>
      </c>
      <c r="B109" s="30" t="s">
        <v>199</v>
      </c>
      <c r="C109" s="17">
        <f t="shared" si="54"/>
        <v>0</v>
      </c>
      <c r="D109" s="17">
        <f t="shared" si="54"/>
        <v>0</v>
      </c>
      <c r="E109" s="17">
        <f t="shared" si="55"/>
        <v>0</v>
      </c>
      <c r="F109" s="17">
        <f t="shared" si="55"/>
        <v>0</v>
      </c>
      <c r="G109" s="25"/>
      <c r="BQ109" s="25"/>
      <c r="BR109" s="25"/>
      <c r="BS109" s="25"/>
      <c r="CK109" s="25"/>
    </row>
    <row r="110" spans="1:89">
      <c r="A110" s="16" t="s">
        <v>200</v>
      </c>
      <c r="B110" s="31" t="s">
        <v>201</v>
      </c>
      <c r="C110" s="15"/>
      <c r="D110" s="15"/>
      <c r="E110" s="124"/>
      <c r="F110" s="17"/>
      <c r="CK110" s="25"/>
    </row>
    <row r="111" spans="1:89" ht="12" customHeight="1">
      <c r="A111" s="29" t="s">
        <v>202</v>
      </c>
      <c r="B111" s="29" t="s">
        <v>203</v>
      </c>
      <c r="C111" s="17">
        <f t="shared" ref="C111:D111" si="56">C112</f>
        <v>0</v>
      </c>
      <c r="D111" s="17">
        <f t="shared" si="56"/>
        <v>0</v>
      </c>
      <c r="E111" s="17">
        <f t="shared" ref="E111:F111" si="57">E112</f>
        <v>-577920</v>
      </c>
      <c r="F111" s="17">
        <f t="shared" si="57"/>
        <v>77845</v>
      </c>
      <c r="CK111" s="25"/>
    </row>
    <row r="112" spans="1:89" ht="25.5">
      <c r="A112" s="16" t="s">
        <v>204</v>
      </c>
      <c r="B112" s="16" t="s">
        <v>205</v>
      </c>
      <c r="C112" s="15"/>
      <c r="D112" s="15"/>
      <c r="E112" s="124">
        <v>-577920</v>
      </c>
      <c r="F112" s="124">
        <v>77845</v>
      </c>
      <c r="CK112" s="25"/>
    </row>
    <row r="113" spans="1:89" ht="15">
      <c r="A113" s="34"/>
      <c r="B113" s="113" t="s">
        <v>535</v>
      </c>
      <c r="C113" s="38"/>
      <c r="D113" s="116"/>
      <c r="CK113" s="25"/>
    </row>
    <row r="114" spans="1:89" ht="15">
      <c r="A114" s="34"/>
      <c r="B114" s="36"/>
      <c r="C114" s="38"/>
      <c r="D114" s="116"/>
      <c r="CK114" s="25"/>
    </row>
    <row r="115" spans="1:89" ht="15.75">
      <c r="A115" s="114" t="s">
        <v>518</v>
      </c>
      <c r="B115" s="115"/>
      <c r="C115" s="38"/>
      <c r="D115" s="116"/>
      <c r="CK115" s="25"/>
    </row>
    <row r="116" spans="1:89" ht="15">
      <c r="B116" s="117"/>
      <c r="C116" s="38"/>
      <c r="D116" s="116"/>
      <c r="CK116" s="25"/>
    </row>
    <row r="117" spans="1:89" ht="15.75">
      <c r="A117" s="118"/>
      <c r="B117" s="119" t="s">
        <v>519</v>
      </c>
      <c r="C117" s="38"/>
      <c r="D117" s="120" t="s">
        <v>520</v>
      </c>
      <c r="CK117" s="25"/>
    </row>
    <row r="118" spans="1:89" ht="15">
      <c r="B118" s="25" t="s">
        <v>527</v>
      </c>
      <c r="C118" s="38"/>
      <c r="D118" s="121" t="s">
        <v>522</v>
      </c>
      <c r="CK118" s="25"/>
    </row>
    <row r="119" spans="1:89" ht="15">
      <c r="A119" s="34"/>
      <c r="B119" s="36"/>
      <c r="C119" s="38"/>
      <c r="D119" s="121"/>
      <c r="CK119" s="25"/>
    </row>
    <row r="120" spans="1:89" ht="15">
      <c r="A120" s="34"/>
      <c r="B120" s="36"/>
      <c r="C120" s="38"/>
      <c r="D120" s="121"/>
      <c r="CK120" s="25"/>
    </row>
    <row r="121" spans="1:89" ht="15">
      <c r="A121" s="34"/>
      <c r="B121" s="36"/>
      <c r="C121" s="38"/>
      <c r="D121" s="121"/>
      <c r="CK121" s="25"/>
    </row>
    <row r="122" spans="1:89" ht="15">
      <c r="A122" s="34"/>
      <c r="B122" s="36"/>
      <c r="C122" s="38"/>
      <c r="D122" s="122" t="s">
        <v>523</v>
      </c>
      <c r="CK122" s="25"/>
    </row>
    <row r="123" spans="1:89" ht="15">
      <c r="A123" s="34"/>
      <c r="B123" s="36"/>
      <c r="C123" s="38"/>
      <c r="D123" s="121" t="s">
        <v>524</v>
      </c>
      <c r="CK123" s="25"/>
    </row>
    <row r="124" spans="1:89" ht="15">
      <c r="A124" s="34"/>
      <c r="B124" s="36"/>
      <c r="C124" s="38"/>
      <c r="D124" s="38"/>
      <c r="CK124" s="25"/>
    </row>
    <row r="125" spans="1:89" ht="15">
      <c r="A125" s="34"/>
      <c r="B125" s="36"/>
      <c r="C125" s="38"/>
      <c r="D125" s="38"/>
      <c r="CK125" s="25"/>
    </row>
    <row r="126" spans="1:89" ht="15">
      <c r="A126" s="34"/>
      <c r="B126" s="36"/>
      <c r="C126" s="38"/>
      <c r="D126" s="123" t="s">
        <v>525</v>
      </c>
      <c r="CK126" s="25"/>
    </row>
    <row r="127" spans="1:89" ht="15">
      <c r="A127" s="34"/>
      <c r="B127" s="36"/>
      <c r="C127" s="38"/>
      <c r="D127" s="25" t="s">
        <v>526</v>
      </c>
      <c r="CK127" s="25"/>
    </row>
    <row r="128" spans="1:89">
      <c r="CK128" s="25"/>
    </row>
    <row r="129" spans="89:89">
      <c r="CK129" s="25"/>
    </row>
    <row r="130" spans="89:89">
      <c r="CK130" s="25"/>
    </row>
    <row r="131" spans="89:89">
      <c r="CK131" s="25"/>
    </row>
    <row r="132" spans="89:89">
      <c r="CK132" s="25"/>
    </row>
    <row r="133" spans="89:89">
      <c r="CK133" s="25"/>
    </row>
    <row r="134" spans="89:89">
      <c r="CK134" s="25"/>
    </row>
    <row r="135" spans="89:89">
      <c r="CK135" s="25"/>
    </row>
    <row r="136" spans="89:89">
      <c r="CK136" s="25"/>
    </row>
    <row r="137" spans="89:89">
      <c r="CK137" s="25"/>
    </row>
    <row r="138" spans="89:89">
      <c r="CK138" s="25"/>
    </row>
    <row r="139" spans="89:89">
      <c r="CK139" s="25"/>
    </row>
    <row r="140" spans="89:89">
      <c r="CK140" s="25"/>
    </row>
    <row r="141" spans="89:89">
      <c r="CK141" s="25"/>
    </row>
    <row r="142" spans="89:89">
      <c r="CK142" s="25"/>
    </row>
    <row r="143" spans="89:89">
      <c r="CK143" s="25"/>
    </row>
    <row r="144" spans="89:89">
      <c r="CK144" s="25"/>
    </row>
    <row r="145" spans="89:89">
      <c r="CK145" s="25"/>
    </row>
    <row r="146" spans="89:89">
      <c r="CK146" s="25"/>
    </row>
    <row r="147" spans="89:89">
      <c r="CK147" s="25"/>
    </row>
    <row r="148" spans="89:89">
      <c r="CK148" s="25"/>
    </row>
    <row r="149" spans="89:89">
      <c r="CK149" s="25"/>
    </row>
    <row r="150" spans="89:89">
      <c r="CK150" s="25"/>
    </row>
    <row r="151" spans="89:89">
      <c r="CK151" s="25"/>
    </row>
    <row r="152" spans="89:89">
      <c r="CK152" s="25"/>
    </row>
    <row r="153" spans="89:89">
      <c r="CK153" s="25"/>
    </row>
    <row r="154" spans="89:89">
      <c r="CK154" s="25"/>
    </row>
    <row r="155" spans="89:89">
      <c r="CK155" s="25"/>
    </row>
    <row r="156" spans="89:89">
      <c r="CK156" s="25"/>
    </row>
    <row r="157" spans="89:89">
      <c r="CK157" s="25"/>
    </row>
  </sheetData>
  <protectedRanges>
    <protectedRange sqref="E31:F52 E64:F64 E88:F90 E59:F59 E67:F68 E95:F95 E98:F99 E101:F102 E56:F57 E72:F84 E18:F24 E26:F28" name="Zonă1" securityDescriptor="O:WDG:WDD:(A;;CC;;;AN)(A;;CC;;;AU)(A;;CC;;;WD)"/>
    <protectedRange sqref="C57:D57 C59:D59 C67:D68 C82:D82 C25:F25" name="Zonă1_1_1" securityDescriptor="O:WDG:WDD:(A;;CC;;;AN)(A;;CC;;;AU)(A;;CC;;;WD)"/>
  </protectedRanges>
  <mergeCells count="31">
    <mergeCell ref="EU5:EY5"/>
    <mergeCell ref="EZ5:FD5"/>
    <mergeCell ref="DQ5:DU5"/>
    <mergeCell ref="DV5:DZ5"/>
    <mergeCell ref="EA5:EE5"/>
    <mergeCell ref="EF5:EJ5"/>
    <mergeCell ref="EK5:EO5"/>
    <mergeCell ref="EP5:ET5"/>
    <mergeCell ref="DL5:DP5"/>
    <mergeCell ref="BI5:BM5"/>
    <mergeCell ref="BN5:BR5"/>
    <mergeCell ref="BS5:BW5"/>
    <mergeCell ref="BX5:CB5"/>
    <mergeCell ref="CC5:CG5"/>
    <mergeCell ref="CH5:CL5"/>
    <mergeCell ref="CM5:CQ5"/>
    <mergeCell ref="CR5:CV5"/>
    <mergeCell ref="CW5:DA5"/>
    <mergeCell ref="DB5:DF5"/>
    <mergeCell ref="DG5:DK5"/>
    <mergeCell ref="BD5:BH5"/>
    <mergeCell ref="G5:J5"/>
    <mergeCell ref="K5:O5"/>
    <mergeCell ref="P5:T5"/>
    <mergeCell ref="U5:Y5"/>
    <mergeCell ref="Z5:AD5"/>
    <mergeCell ref="AE5:AI5"/>
    <mergeCell ref="AJ5:AN5"/>
    <mergeCell ref="AO5:AS5"/>
    <mergeCell ref="AT5:AX5"/>
    <mergeCell ref="AY5:BC5"/>
  </mergeCells>
  <pageMargins left="0.75" right="0.75" top="1" bottom="1" header="0.5" footer="0.5"/>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M309"/>
  <sheetViews>
    <sheetView tabSelected="1" zoomScale="90" zoomScaleNormal="90" workbookViewId="0">
      <pane xSplit="3" ySplit="7" topLeftCell="D167" activePane="bottomRight" state="frozen"/>
      <selection activeCell="G7" sqref="G7:H290"/>
      <selection pane="topRight" activeCell="G7" sqref="G7:H290"/>
      <selection pane="bottomLeft" activeCell="G7" sqref="G7:H290"/>
      <selection pane="bottomRight" activeCell="K179" sqref="K179"/>
    </sheetView>
  </sheetViews>
  <sheetFormatPr defaultRowHeight="15"/>
  <cols>
    <col min="1" max="1" width="14.42578125" style="34" customWidth="1"/>
    <col min="2" max="2" width="71.28515625" style="36" customWidth="1"/>
    <col min="3" max="3" width="0.28515625" style="36" customWidth="1"/>
    <col min="4" max="4" width="15.28515625" style="38" customWidth="1"/>
    <col min="5" max="5" width="15.42578125" style="38" customWidth="1"/>
    <col min="6" max="6" width="15.7109375" style="38" bestFit="1" customWidth="1"/>
    <col min="7" max="7" width="15.42578125" style="38" bestFit="1" customWidth="1"/>
    <col min="8" max="8" width="14.5703125" style="38" bestFit="1" customWidth="1"/>
    <col min="9" max="9" width="14.42578125" style="37" bestFit="1" customWidth="1"/>
    <col min="10" max="16384" width="9.140625" style="37"/>
  </cols>
  <sheetData>
    <row r="1" spans="1:8">
      <c r="A1" s="112" t="s">
        <v>517</v>
      </c>
    </row>
    <row r="2" spans="1:8" ht="20.25">
      <c r="B2" s="94" t="s">
        <v>529</v>
      </c>
      <c r="C2" s="35"/>
    </row>
    <row r="3" spans="1:8">
      <c r="B3" s="35"/>
      <c r="C3" s="35"/>
    </row>
    <row r="4" spans="1:8">
      <c r="B4" s="35"/>
      <c r="C4" s="35"/>
    </row>
    <row r="5" spans="1:8">
      <c r="D5" s="39"/>
      <c r="E5" s="39"/>
      <c r="F5" s="39"/>
      <c r="H5" s="126" t="s">
        <v>0</v>
      </c>
    </row>
    <row r="6" spans="1:8" s="43" customFormat="1" ht="120">
      <c r="A6" s="40"/>
      <c r="B6" s="41" t="s">
        <v>2</v>
      </c>
      <c r="C6" s="41"/>
      <c r="D6" s="42" t="s">
        <v>533</v>
      </c>
      <c r="E6" s="42" t="s">
        <v>534</v>
      </c>
      <c r="F6" s="42" t="s">
        <v>530</v>
      </c>
      <c r="G6" s="42" t="s">
        <v>206</v>
      </c>
      <c r="H6" s="42" t="s">
        <v>207</v>
      </c>
    </row>
    <row r="7" spans="1:8">
      <c r="A7" s="44"/>
      <c r="B7" s="45" t="s">
        <v>208</v>
      </c>
      <c r="C7" s="45"/>
      <c r="D7" s="127"/>
      <c r="E7" s="127"/>
      <c r="F7" s="127"/>
      <c r="G7" s="127"/>
      <c r="H7" s="127"/>
    </row>
    <row r="8" spans="1:8" s="48" customFormat="1" ht="16.5" customHeight="1">
      <c r="A8" s="46" t="s">
        <v>209</v>
      </c>
      <c r="B8" s="47" t="s">
        <v>210</v>
      </c>
      <c r="C8" s="96">
        <f t="shared" ref="C8" si="0">+C9+C17</f>
        <v>0</v>
      </c>
      <c r="D8" s="96">
        <f t="shared" ref="D8:H8" si="1">+D9+D17</f>
        <v>941789880</v>
      </c>
      <c r="E8" s="96">
        <f t="shared" si="1"/>
        <v>910778890</v>
      </c>
      <c r="F8" s="96">
        <f t="shared" si="1"/>
        <v>834871090</v>
      </c>
      <c r="G8" s="96">
        <f t="shared" si="1"/>
        <v>781312628.88999999</v>
      </c>
      <c r="H8" s="96">
        <f t="shared" si="1"/>
        <v>79325485.280000016</v>
      </c>
    </row>
    <row r="9" spans="1:8" s="48" customFormat="1">
      <c r="A9" s="46" t="s">
        <v>211</v>
      </c>
      <c r="B9" s="49" t="s">
        <v>212</v>
      </c>
      <c r="C9" s="96">
        <f>+C10+C11+C14+C12+C13+C16+C255+C15</f>
        <v>0</v>
      </c>
      <c r="D9" s="96">
        <f t="shared" ref="D9:H9" si="2">+D10+D11+D14+D12+D13+D16+D255+D15</f>
        <v>941488880</v>
      </c>
      <c r="E9" s="96">
        <f t="shared" si="2"/>
        <v>910477890</v>
      </c>
      <c r="F9" s="96">
        <f t="shared" si="2"/>
        <v>834570090</v>
      </c>
      <c r="G9" s="96">
        <f t="shared" si="2"/>
        <v>781076698.13</v>
      </c>
      <c r="H9" s="96">
        <f t="shared" si="2"/>
        <v>79325485.280000016</v>
      </c>
    </row>
    <row r="10" spans="1:8" s="48" customFormat="1">
      <c r="A10" s="46" t="s">
        <v>213</v>
      </c>
      <c r="B10" s="49" t="s">
        <v>214</v>
      </c>
      <c r="C10" s="96">
        <f t="shared" ref="C10" si="3">+C24</f>
        <v>0</v>
      </c>
      <c r="D10" s="96">
        <f t="shared" ref="D10:H10" si="4">+D24</f>
        <v>5931000</v>
      </c>
      <c r="E10" s="96">
        <f t="shared" si="4"/>
        <v>5931000</v>
      </c>
      <c r="F10" s="96">
        <f t="shared" si="4"/>
        <v>4597080</v>
      </c>
      <c r="G10" s="96">
        <f t="shared" si="4"/>
        <v>4585388</v>
      </c>
      <c r="H10" s="96">
        <f t="shared" si="4"/>
        <v>513371</v>
      </c>
    </row>
    <row r="11" spans="1:8" s="48" customFormat="1" ht="16.5" customHeight="1">
      <c r="A11" s="46" t="s">
        <v>215</v>
      </c>
      <c r="B11" s="49" t="s">
        <v>216</v>
      </c>
      <c r="C11" s="96">
        <f>+C44</f>
        <v>0</v>
      </c>
      <c r="D11" s="96">
        <f t="shared" ref="D11:H11" si="5">+D44</f>
        <v>653968110</v>
      </c>
      <c r="E11" s="96">
        <f t="shared" si="5"/>
        <v>622957120</v>
      </c>
      <c r="F11" s="96">
        <f t="shared" si="5"/>
        <v>588179070</v>
      </c>
      <c r="G11" s="96">
        <f t="shared" si="5"/>
        <v>545739268.75999999</v>
      </c>
      <c r="H11" s="96">
        <f t="shared" si="5"/>
        <v>53886132.490000002</v>
      </c>
    </row>
    <row r="12" spans="1:8" s="48" customFormat="1">
      <c r="A12" s="46" t="s">
        <v>217</v>
      </c>
      <c r="B12" s="49" t="s">
        <v>218</v>
      </c>
      <c r="C12" s="96">
        <f>+C72</f>
        <v>0</v>
      </c>
      <c r="D12" s="96">
        <f t="shared" ref="D12:H12" si="6">+D72</f>
        <v>0</v>
      </c>
      <c r="E12" s="96">
        <f t="shared" si="6"/>
        <v>0</v>
      </c>
      <c r="F12" s="96">
        <f t="shared" si="6"/>
        <v>0</v>
      </c>
      <c r="G12" s="96">
        <f t="shared" si="6"/>
        <v>0</v>
      </c>
      <c r="H12" s="96">
        <f t="shared" si="6"/>
        <v>0</v>
      </c>
    </row>
    <row r="13" spans="1:8" s="48" customFormat="1" ht="30">
      <c r="A13" s="46" t="s">
        <v>219</v>
      </c>
      <c r="B13" s="49" t="s">
        <v>220</v>
      </c>
      <c r="C13" s="96">
        <f>C256</f>
        <v>0</v>
      </c>
      <c r="D13" s="96">
        <f t="shared" ref="D13:H13" si="7">D256</f>
        <v>217776360</v>
      </c>
      <c r="E13" s="96">
        <f t="shared" si="7"/>
        <v>217776360</v>
      </c>
      <c r="F13" s="96">
        <f t="shared" si="7"/>
        <v>194422050</v>
      </c>
      <c r="G13" s="96">
        <f t="shared" si="7"/>
        <v>186755980</v>
      </c>
      <c r="H13" s="96">
        <f t="shared" si="7"/>
        <v>20382069</v>
      </c>
    </row>
    <row r="14" spans="1:8" s="48" customFormat="1" ht="16.5" customHeight="1">
      <c r="A14" s="46" t="s">
        <v>221</v>
      </c>
      <c r="B14" s="49" t="s">
        <v>222</v>
      </c>
      <c r="C14" s="96">
        <f>C269</f>
        <v>0</v>
      </c>
      <c r="D14" s="96">
        <f t="shared" ref="D14:H14" si="8">D269</f>
        <v>63781410</v>
      </c>
      <c r="E14" s="96">
        <f t="shared" si="8"/>
        <v>63781410</v>
      </c>
      <c r="F14" s="96">
        <f t="shared" si="8"/>
        <v>47361890</v>
      </c>
      <c r="G14" s="96">
        <f t="shared" si="8"/>
        <v>47359746</v>
      </c>
      <c r="H14" s="96">
        <f t="shared" si="8"/>
        <v>4652292</v>
      </c>
    </row>
    <row r="15" spans="1:8" s="48" customFormat="1" ht="30">
      <c r="A15" s="46" t="s">
        <v>223</v>
      </c>
      <c r="B15" s="49" t="s">
        <v>224</v>
      </c>
      <c r="C15" s="96">
        <f>C278</f>
        <v>0</v>
      </c>
      <c r="D15" s="96">
        <f t="shared" ref="D15:H15" si="9">D278</f>
        <v>0</v>
      </c>
      <c r="E15" s="96">
        <f t="shared" si="9"/>
        <v>0</v>
      </c>
      <c r="F15" s="96">
        <f t="shared" si="9"/>
        <v>0</v>
      </c>
      <c r="G15" s="96">
        <f t="shared" si="9"/>
        <v>0</v>
      </c>
      <c r="H15" s="96">
        <f t="shared" si="9"/>
        <v>0</v>
      </c>
    </row>
    <row r="16" spans="1:8" s="48" customFormat="1" ht="16.5" customHeight="1">
      <c r="A16" s="46" t="s">
        <v>225</v>
      </c>
      <c r="B16" s="49" t="s">
        <v>226</v>
      </c>
      <c r="C16" s="96">
        <f>C75</f>
        <v>0</v>
      </c>
      <c r="D16" s="96">
        <f t="shared" ref="D16:H16" si="10">D75</f>
        <v>32000</v>
      </c>
      <c r="E16" s="96">
        <f t="shared" si="10"/>
        <v>32000</v>
      </c>
      <c r="F16" s="96">
        <f t="shared" si="10"/>
        <v>10000</v>
      </c>
      <c r="G16" s="96">
        <f t="shared" si="10"/>
        <v>5118</v>
      </c>
      <c r="H16" s="96">
        <f t="shared" si="10"/>
        <v>0</v>
      </c>
    </row>
    <row r="17" spans="1:240" s="48" customFormat="1" ht="16.5" customHeight="1">
      <c r="A17" s="46" t="s">
        <v>227</v>
      </c>
      <c r="B17" s="49" t="s">
        <v>228</v>
      </c>
      <c r="C17" s="96">
        <f>C78</f>
        <v>0</v>
      </c>
      <c r="D17" s="96">
        <f t="shared" ref="D17:H17" si="11">D78</f>
        <v>301000</v>
      </c>
      <c r="E17" s="96">
        <f t="shared" si="11"/>
        <v>301000</v>
      </c>
      <c r="F17" s="96">
        <f t="shared" si="11"/>
        <v>301000</v>
      </c>
      <c r="G17" s="96">
        <f t="shared" si="11"/>
        <v>235930.76</v>
      </c>
      <c r="H17" s="96">
        <f t="shared" si="11"/>
        <v>0</v>
      </c>
    </row>
    <row r="18" spans="1:240" s="48" customFormat="1">
      <c r="A18" s="46" t="s">
        <v>229</v>
      </c>
      <c r="B18" s="49" t="s">
        <v>230</v>
      </c>
      <c r="C18" s="96">
        <f>C79</f>
        <v>0</v>
      </c>
      <c r="D18" s="96">
        <f t="shared" ref="D18:H18" si="12">D79</f>
        <v>301000</v>
      </c>
      <c r="E18" s="96">
        <f t="shared" si="12"/>
        <v>301000</v>
      </c>
      <c r="F18" s="96">
        <f t="shared" si="12"/>
        <v>301000</v>
      </c>
      <c r="G18" s="96">
        <f t="shared" si="12"/>
        <v>235930.76</v>
      </c>
      <c r="H18" s="96">
        <f t="shared" si="12"/>
        <v>0</v>
      </c>
    </row>
    <row r="19" spans="1:240" s="48" customFormat="1" ht="30">
      <c r="A19" s="46" t="s">
        <v>231</v>
      </c>
      <c r="B19" s="49" t="s">
        <v>232</v>
      </c>
      <c r="C19" s="96">
        <f>C255+C277</f>
        <v>0</v>
      </c>
      <c r="D19" s="96">
        <f t="shared" ref="D19:H19" si="13">D255+D277</f>
        <v>0</v>
      </c>
      <c r="E19" s="96">
        <f t="shared" si="13"/>
        <v>0</v>
      </c>
      <c r="F19" s="96">
        <f t="shared" si="13"/>
        <v>0</v>
      </c>
      <c r="G19" s="96">
        <f t="shared" si="13"/>
        <v>-3370638.63</v>
      </c>
      <c r="H19" s="96">
        <f t="shared" si="13"/>
        <v>-108379.20999999999</v>
      </c>
    </row>
    <row r="20" spans="1:240" s="48" customFormat="1" ht="16.5" customHeight="1">
      <c r="A20" s="46" t="s">
        <v>233</v>
      </c>
      <c r="B20" s="49" t="s">
        <v>234</v>
      </c>
      <c r="C20" s="96">
        <f t="shared" ref="C20" si="14">+C21+C17</f>
        <v>0</v>
      </c>
      <c r="D20" s="96">
        <f t="shared" ref="D20:H20" si="15">+D21+D17</f>
        <v>941789880</v>
      </c>
      <c r="E20" s="96">
        <f t="shared" si="15"/>
        <v>910778890</v>
      </c>
      <c r="F20" s="96">
        <f t="shared" si="15"/>
        <v>834871090</v>
      </c>
      <c r="G20" s="96">
        <f t="shared" si="15"/>
        <v>781312628.88999999</v>
      </c>
      <c r="H20" s="96">
        <f t="shared" si="15"/>
        <v>79325485.280000016</v>
      </c>
    </row>
    <row r="21" spans="1:240" s="48" customFormat="1">
      <c r="A21" s="46" t="s">
        <v>235</v>
      </c>
      <c r="B21" s="49" t="s">
        <v>212</v>
      </c>
      <c r="C21" s="96">
        <f>C10+C11+C12+C13+C14+C16+C255+C15</f>
        <v>0</v>
      </c>
      <c r="D21" s="96">
        <f t="shared" ref="D21:H21" si="16">D10+D11+D12+D13+D14+D16+D255+D15</f>
        <v>941488880</v>
      </c>
      <c r="E21" s="96">
        <f t="shared" si="16"/>
        <v>910477890</v>
      </c>
      <c r="F21" s="96">
        <f t="shared" si="16"/>
        <v>834570090</v>
      </c>
      <c r="G21" s="96">
        <f t="shared" si="16"/>
        <v>781076698.13</v>
      </c>
      <c r="H21" s="96">
        <f t="shared" si="16"/>
        <v>79325485.280000016</v>
      </c>
    </row>
    <row r="22" spans="1:240" s="48" customFormat="1" ht="16.5" customHeight="1">
      <c r="A22" s="50" t="s">
        <v>236</v>
      </c>
      <c r="B22" s="49" t="s">
        <v>237</v>
      </c>
      <c r="C22" s="96">
        <f>+C23+C78+C255</f>
        <v>0</v>
      </c>
      <c r="D22" s="96">
        <f t="shared" ref="D22:H22" si="17">+D23+D78+D255</f>
        <v>878008470</v>
      </c>
      <c r="E22" s="96">
        <f t="shared" si="17"/>
        <v>846997480</v>
      </c>
      <c r="F22" s="96">
        <f t="shared" si="17"/>
        <v>787509200</v>
      </c>
      <c r="G22" s="96">
        <f t="shared" si="17"/>
        <v>733952882.88999999</v>
      </c>
      <c r="H22" s="96">
        <f t="shared" si="17"/>
        <v>74673193.280000016</v>
      </c>
    </row>
    <row r="23" spans="1:240" s="48" customFormat="1" ht="16.5" customHeight="1">
      <c r="A23" s="46" t="s">
        <v>238</v>
      </c>
      <c r="B23" s="49" t="s">
        <v>212</v>
      </c>
      <c r="C23" s="96">
        <f>+C24+C44+C72+C256+C75+C278</f>
        <v>0</v>
      </c>
      <c r="D23" s="96">
        <f t="shared" ref="D23:H23" si="18">+D24+D44+D72+D256+D75+D278</f>
        <v>877707470</v>
      </c>
      <c r="E23" s="96">
        <f t="shared" si="18"/>
        <v>846696480</v>
      </c>
      <c r="F23" s="96">
        <f t="shared" si="18"/>
        <v>787208200</v>
      </c>
      <c r="G23" s="96">
        <f t="shared" si="18"/>
        <v>737085754.75999999</v>
      </c>
      <c r="H23" s="96">
        <f t="shared" si="18"/>
        <v>74781572.49000001</v>
      </c>
    </row>
    <row r="24" spans="1:240" s="48" customFormat="1">
      <c r="A24" s="46" t="s">
        <v>239</v>
      </c>
      <c r="B24" s="49" t="s">
        <v>214</v>
      </c>
      <c r="C24" s="96">
        <f t="shared" ref="C24" si="19">+C25+C37+C35</f>
        <v>0</v>
      </c>
      <c r="D24" s="96">
        <f t="shared" ref="D24:H24" si="20">+D25+D37+D35</f>
        <v>5931000</v>
      </c>
      <c r="E24" s="96">
        <f t="shared" si="20"/>
        <v>5931000</v>
      </c>
      <c r="F24" s="96">
        <f t="shared" si="20"/>
        <v>4597080</v>
      </c>
      <c r="G24" s="96">
        <f t="shared" si="20"/>
        <v>4585388</v>
      </c>
      <c r="H24" s="96">
        <f t="shared" si="20"/>
        <v>513371</v>
      </c>
    </row>
    <row r="25" spans="1:240" s="48" customFormat="1" ht="16.5" customHeight="1">
      <c r="A25" s="46" t="s">
        <v>240</v>
      </c>
      <c r="B25" s="49" t="s">
        <v>241</v>
      </c>
      <c r="C25" s="96">
        <f t="shared" ref="C25" si="21">C26+C29+C30+C31+C33+C27+C28+C32</f>
        <v>0</v>
      </c>
      <c r="D25" s="96">
        <f t="shared" ref="D25:H25" si="22">D26+D29+D30+D31+D33+D27+D28+D32</f>
        <v>5716450</v>
      </c>
      <c r="E25" s="96">
        <f t="shared" si="22"/>
        <v>5716450</v>
      </c>
      <c r="F25" s="96">
        <f t="shared" si="22"/>
        <v>4411830</v>
      </c>
      <c r="G25" s="96">
        <f t="shared" si="22"/>
        <v>4400478</v>
      </c>
      <c r="H25" s="96">
        <f t="shared" si="22"/>
        <v>502166</v>
      </c>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row>
    <row r="26" spans="1:240" s="48" customFormat="1" ht="16.5" customHeight="1">
      <c r="A26" s="51" t="s">
        <v>242</v>
      </c>
      <c r="B26" s="52" t="s">
        <v>243</v>
      </c>
      <c r="C26" s="97"/>
      <c r="D26" s="96">
        <v>4732450</v>
      </c>
      <c r="E26" s="96">
        <v>4732450</v>
      </c>
      <c r="F26" s="96">
        <v>3692330</v>
      </c>
      <c r="G26" s="96">
        <v>3685015</v>
      </c>
      <c r="H26" s="96">
        <v>428835</v>
      </c>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row>
    <row r="27" spans="1:240" s="48" customFormat="1">
      <c r="A27" s="51" t="s">
        <v>244</v>
      </c>
      <c r="B27" s="52" t="s">
        <v>245</v>
      </c>
      <c r="C27" s="97"/>
      <c r="D27" s="96">
        <v>621000</v>
      </c>
      <c r="E27" s="96">
        <v>621000</v>
      </c>
      <c r="F27" s="96">
        <v>481930</v>
      </c>
      <c r="G27" s="96">
        <v>480050</v>
      </c>
      <c r="H27" s="96">
        <v>50011</v>
      </c>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row>
    <row r="28" spans="1:240" s="48" customFormat="1">
      <c r="A28" s="51" t="s">
        <v>246</v>
      </c>
      <c r="B28" s="52" t="s">
        <v>247</v>
      </c>
      <c r="C28" s="97"/>
      <c r="D28" s="96">
        <v>9000</v>
      </c>
      <c r="E28" s="96">
        <v>9000</v>
      </c>
      <c r="F28" s="96">
        <v>7760</v>
      </c>
      <c r="G28" s="96">
        <v>7616</v>
      </c>
      <c r="H28" s="96">
        <v>910</v>
      </c>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row>
    <row r="29" spans="1:240" s="48" customFormat="1" ht="16.5" customHeight="1">
      <c r="A29" s="51" t="s">
        <v>248</v>
      </c>
      <c r="B29" s="53" t="s">
        <v>249</v>
      </c>
      <c r="C29" s="97"/>
      <c r="D29" s="96">
        <v>15000</v>
      </c>
      <c r="E29" s="96">
        <v>15000</v>
      </c>
      <c r="F29" s="96">
        <v>11260</v>
      </c>
      <c r="G29" s="96">
        <v>11100</v>
      </c>
      <c r="H29" s="96">
        <v>1184</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row>
    <row r="30" spans="1:240" s="48" customFormat="1" ht="16.5" customHeight="1">
      <c r="A30" s="51" t="s">
        <v>250</v>
      </c>
      <c r="B30" s="53" t="s">
        <v>251</v>
      </c>
      <c r="C30" s="97"/>
      <c r="D30" s="96">
        <v>1000</v>
      </c>
      <c r="E30" s="96">
        <v>1000</v>
      </c>
      <c r="F30" s="96">
        <v>310</v>
      </c>
      <c r="G30" s="96">
        <v>310</v>
      </c>
      <c r="H30" s="96">
        <v>0</v>
      </c>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row>
    <row r="31" spans="1:240" ht="16.5" customHeight="1">
      <c r="A31" s="51" t="s">
        <v>252</v>
      </c>
      <c r="B31" s="53" t="s">
        <v>253</v>
      </c>
      <c r="C31" s="97"/>
      <c r="D31" s="96"/>
      <c r="E31" s="96"/>
      <c r="F31" s="96"/>
      <c r="G31" s="96"/>
      <c r="H31" s="96"/>
    </row>
    <row r="32" spans="1:240" ht="16.5" customHeight="1">
      <c r="A32" s="51" t="s">
        <v>254</v>
      </c>
      <c r="B32" s="53" t="s">
        <v>255</v>
      </c>
      <c r="C32" s="97"/>
      <c r="D32" s="96">
        <v>206000</v>
      </c>
      <c r="E32" s="96">
        <v>206000</v>
      </c>
      <c r="F32" s="96">
        <v>159790</v>
      </c>
      <c r="G32" s="96">
        <v>159188</v>
      </c>
      <c r="H32" s="96">
        <v>16696</v>
      </c>
    </row>
    <row r="33" spans="1:240" ht="16.5" customHeight="1">
      <c r="A33" s="51" t="s">
        <v>256</v>
      </c>
      <c r="B33" s="53" t="s">
        <v>257</v>
      </c>
      <c r="C33" s="97"/>
      <c r="D33" s="96">
        <v>132000</v>
      </c>
      <c r="E33" s="96">
        <v>132000</v>
      </c>
      <c r="F33" s="96">
        <v>58450</v>
      </c>
      <c r="G33" s="96">
        <v>57199</v>
      </c>
      <c r="H33" s="96">
        <v>4530</v>
      </c>
    </row>
    <row r="34" spans="1:240" ht="16.5" customHeight="1">
      <c r="A34" s="51"/>
      <c r="B34" s="53" t="s">
        <v>258</v>
      </c>
      <c r="C34" s="97"/>
      <c r="D34" s="96"/>
      <c r="E34" s="96"/>
      <c r="F34" s="96"/>
      <c r="G34" s="96"/>
      <c r="H34" s="96"/>
    </row>
    <row r="35" spans="1:240" ht="16.5" customHeight="1">
      <c r="A35" s="51" t="s">
        <v>259</v>
      </c>
      <c r="B35" s="49" t="s">
        <v>260</v>
      </c>
      <c r="C35" s="97">
        <f t="shared" ref="C35:H35" si="23">C36</f>
        <v>0</v>
      </c>
      <c r="D35" s="97">
        <f t="shared" si="23"/>
        <v>85550</v>
      </c>
      <c r="E35" s="97">
        <f t="shared" si="23"/>
        <v>85550</v>
      </c>
      <c r="F35" s="97">
        <f t="shared" si="23"/>
        <v>85550</v>
      </c>
      <c r="G35" s="97">
        <f t="shared" si="23"/>
        <v>85550</v>
      </c>
      <c r="H35" s="97">
        <f t="shared" si="23"/>
        <v>0</v>
      </c>
    </row>
    <row r="36" spans="1:240" ht="16.5" customHeight="1">
      <c r="A36" s="51" t="s">
        <v>261</v>
      </c>
      <c r="B36" s="53" t="s">
        <v>262</v>
      </c>
      <c r="C36" s="97"/>
      <c r="D36" s="96">
        <v>85550</v>
      </c>
      <c r="E36" s="96">
        <v>85550</v>
      </c>
      <c r="F36" s="96">
        <v>85550</v>
      </c>
      <c r="G36" s="96">
        <v>85550</v>
      </c>
      <c r="H36" s="96">
        <v>0</v>
      </c>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row>
    <row r="37" spans="1:240" ht="16.5" customHeight="1">
      <c r="A37" s="46" t="s">
        <v>263</v>
      </c>
      <c r="B37" s="49" t="s">
        <v>264</v>
      </c>
      <c r="C37" s="96">
        <f>+C38+C39+C40+C41+C42+C43</f>
        <v>0</v>
      </c>
      <c r="D37" s="96">
        <f t="shared" ref="D37:H37" si="24">+D38+D39+D40+D41+D42+D43</f>
        <v>129000</v>
      </c>
      <c r="E37" s="96">
        <f t="shared" si="24"/>
        <v>129000</v>
      </c>
      <c r="F37" s="96">
        <f t="shared" si="24"/>
        <v>99700</v>
      </c>
      <c r="G37" s="96">
        <f t="shared" si="24"/>
        <v>99360</v>
      </c>
      <c r="H37" s="96">
        <f t="shared" si="24"/>
        <v>11205</v>
      </c>
    </row>
    <row r="38" spans="1:240" ht="16.5" customHeight="1">
      <c r="A38" s="51" t="s">
        <v>265</v>
      </c>
      <c r="B38" s="53" t="s">
        <v>266</v>
      </c>
      <c r="C38" s="97"/>
      <c r="D38" s="96"/>
      <c r="E38" s="96"/>
      <c r="F38" s="96"/>
      <c r="G38" s="96"/>
      <c r="H38" s="96"/>
    </row>
    <row r="39" spans="1:240" ht="16.5" customHeight="1">
      <c r="A39" s="51" t="s">
        <v>267</v>
      </c>
      <c r="B39" s="53" t="s">
        <v>268</v>
      </c>
      <c r="C39" s="97"/>
      <c r="D39" s="96"/>
      <c r="E39" s="96"/>
      <c r="F39" s="96"/>
      <c r="G39" s="96"/>
      <c r="H39" s="96"/>
    </row>
    <row r="40" spans="1:240" s="48" customFormat="1" ht="16.5" customHeight="1">
      <c r="A40" s="51" t="s">
        <v>269</v>
      </c>
      <c r="B40" s="53" t="s">
        <v>270</v>
      </c>
      <c r="C40" s="97"/>
      <c r="D40" s="96"/>
      <c r="E40" s="96"/>
      <c r="F40" s="96"/>
      <c r="G40" s="96"/>
      <c r="H40" s="96"/>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row>
    <row r="41" spans="1:240" ht="16.5" customHeight="1">
      <c r="A41" s="51" t="s">
        <v>271</v>
      </c>
      <c r="B41" s="54" t="s">
        <v>272</v>
      </c>
      <c r="C41" s="97"/>
      <c r="D41" s="96"/>
      <c r="E41" s="96"/>
      <c r="F41" s="96"/>
      <c r="G41" s="96"/>
      <c r="H41" s="96"/>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row>
    <row r="42" spans="1:240" ht="16.5" customHeight="1">
      <c r="A42" s="51" t="s">
        <v>273</v>
      </c>
      <c r="B42" s="54" t="s">
        <v>40</v>
      </c>
      <c r="C42" s="97"/>
      <c r="D42" s="96"/>
      <c r="E42" s="96"/>
      <c r="F42" s="96"/>
      <c r="G42" s="96"/>
      <c r="H42" s="96"/>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48"/>
      <c r="HC42" s="48"/>
      <c r="HD42" s="48"/>
      <c r="HE42" s="48"/>
      <c r="HF42" s="48"/>
      <c r="HG42" s="48"/>
      <c r="HH42" s="48"/>
      <c r="HI42" s="48"/>
      <c r="HJ42" s="48"/>
      <c r="HK42" s="48"/>
      <c r="HL42" s="48"/>
      <c r="HM42" s="48"/>
      <c r="HN42" s="48"/>
      <c r="HO42" s="48"/>
      <c r="HP42" s="48"/>
      <c r="HQ42" s="48"/>
      <c r="HR42" s="48"/>
      <c r="HS42" s="48"/>
      <c r="HT42" s="48"/>
      <c r="HU42" s="48"/>
      <c r="HV42" s="48"/>
      <c r="HW42" s="48"/>
      <c r="HX42" s="48"/>
      <c r="HY42" s="48"/>
      <c r="HZ42" s="48"/>
      <c r="IA42" s="48"/>
      <c r="IB42" s="48"/>
      <c r="IC42" s="48"/>
      <c r="ID42" s="48"/>
      <c r="IE42" s="48"/>
      <c r="IF42" s="48"/>
    </row>
    <row r="43" spans="1:240" ht="16.5" customHeight="1">
      <c r="A43" s="51" t="s">
        <v>274</v>
      </c>
      <c r="B43" s="54" t="s">
        <v>275</v>
      </c>
      <c r="C43" s="97"/>
      <c r="D43" s="96">
        <v>129000</v>
      </c>
      <c r="E43" s="96">
        <v>129000</v>
      </c>
      <c r="F43" s="96">
        <v>99700</v>
      </c>
      <c r="G43" s="96">
        <v>99360</v>
      </c>
      <c r="H43" s="96">
        <v>11205</v>
      </c>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row>
    <row r="44" spans="1:240" ht="16.5" customHeight="1">
      <c r="A44" s="46" t="s">
        <v>276</v>
      </c>
      <c r="B44" s="49" t="s">
        <v>216</v>
      </c>
      <c r="C44" s="96">
        <f t="shared" ref="C44" si="25">+C45+C59+C58+C61+C64+C66+C67+C69+C65+C68</f>
        <v>0</v>
      </c>
      <c r="D44" s="96">
        <f t="shared" ref="D44:H44" si="26">+D45+D59+D58+D61+D64+D66+D67+D69+D65+D68</f>
        <v>653968110</v>
      </c>
      <c r="E44" s="96">
        <f t="shared" si="26"/>
        <v>622957120</v>
      </c>
      <c r="F44" s="96">
        <f t="shared" si="26"/>
        <v>588179070</v>
      </c>
      <c r="G44" s="96">
        <f t="shared" si="26"/>
        <v>545739268.75999999</v>
      </c>
      <c r="H44" s="96">
        <f t="shared" si="26"/>
        <v>53886132.490000002</v>
      </c>
    </row>
    <row r="45" spans="1:240" ht="16.5" customHeight="1">
      <c r="A45" s="46" t="s">
        <v>277</v>
      </c>
      <c r="B45" s="49" t="s">
        <v>278</v>
      </c>
      <c r="C45" s="96">
        <f t="shared" ref="C45" si="27">+C46+C47+C48+C49+C50+C51+C52+C53+C55</f>
        <v>0</v>
      </c>
      <c r="D45" s="96">
        <f t="shared" ref="D45:H45" si="28">+D46+D47+D48+D49+D50+D51+D52+D53+D55</f>
        <v>653890020</v>
      </c>
      <c r="E45" s="96">
        <f t="shared" si="28"/>
        <v>622879030</v>
      </c>
      <c r="F45" s="96">
        <f t="shared" si="28"/>
        <v>588110230</v>
      </c>
      <c r="G45" s="96">
        <f t="shared" si="28"/>
        <v>545679541.79999995</v>
      </c>
      <c r="H45" s="96">
        <f t="shared" si="28"/>
        <v>53871806.07</v>
      </c>
    </row>
    <row r="46" spans="1:240" s="48" customFormat="1" ht="16.5" customHeight="1">
      <c r="A46" s="51" t="s">
        <v>279</v>
      </c>
      <c r="B46" s="53" t="s">
        <v>280</v>
      </c>
      <c r="C46" s="97"/>
      <c r="D46" s="96">
        <v>47000</v>
      </c>
      <c r="E46" s="96">
        <v>47000</v>
      </c>
      <c r="F46" s="96">
        <v>36500</v>
      </c>
      <c r="G46" s="96">
        <v>36500</v>
      </c>
      <c r="H46" s="96">
        <v>3862.45</v>
      </c>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row>
    <row r="47" spans="1:240" s="48" customFormat="1" ht="16.5" customHeight="1">
      <c r="A47" s="51" t="s">
        <v>281</v>
      </c>
      <c r="B47" s="53" t="s">
        <v>282</v>
      </c>
      <c r="C47" s="97"/>
      <c r="D47" s="96"/>
      <c r="E47" s="96"/>
      <c r="F47" s="96"/>
      <c r="G47" s="96"/>
      <c r="H47" s="96"/>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row>
    <row r="48" spans="1:240" ht="16.5" customHeight="1">
      <c r="A48" s="51" t="s">
        <v>283</v>
      </c>
      <c r="B48" s="53" t="s">
        <v>284</v>
      </c>
      <c r="C48" s="97"/>
      <c r="D48" s="96">
        <v>120000</v>
      </c>
      <c r="E48" s="96">
        <v>120000</v>
      </c>
      <c r="F48" s="96">
        <v>67740</v>
      </c>
      <c r="G48" s="96">
        <v>66868.47</v>
      </c>
      <c r="H48" s="96">
        <v>4212.4799999999996</v>
      </c>
    </row>
    <row r="49" spans="1:240" ht="16.5" customHeight="1">
      <c r="A49" s="51" t="s">
        <v>285</v>
      </c>
      <c r="B49" s="53" t="s">
        <v>286</v>
      </c>
      <c r="C49" s="97"/>
      <c r="D49" s="96">
        <v>18000</v>
      </c>
      <c r="E49" s="96">
        <v>18000</v>
      </c>
      <c r="F49" s="96">
        <v>17000</v>
      </c>
      <c r="G49" s="96">
        <v>16222.17</v>
      </c>
      <c r="H49" s="96">
        <v>2328.31</v>
      </c>
    </row>
    <row r="50" spans="1:240" ht="16.5" customHeight="1">
      <c r="A50" s="51" t="s">
        <v>287</v>
      </c>
      <c r="B50" s="53" t="s">
        <v>288</v>
      </c>
      <c r="C50" s="97"/>
      <c r="D50" s="96">
        <v>16000</v>
      </c>
      <c r="E50" s="96">
        <v>16000</v>
      </c>
      <c r="F50" s="96">
        <v>11000</v>
      </c>
      <c r="G50" s="96">
        <v>11000</v>
      </c>
      <c r="H50" s="96">
        <v>0</v>
      </c>
    </row>
    <row r="51" spans="1:240" ht="16.5" customHeight="1">
      <c r="A51" s="51" t="s">
        <v>289</v>
      </c>
      <c r="B51" s="53" t="s">
        <v>290</v>
      </c>
      <c r="C51" s="97"/>
      <c r="D51" s="96"/>
      <c r="E51" s="96"/>
      <c r="F51" s="96"/>
      <c r="G51" s="96"/>
      <c r="H51" s="96"/>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48"/>
      <c r="HC51" s="48"/>
      <c r="HD51" s="48"/>
      <c r="HE51" s="48"/>
      <c r="HF51" s="48"/>
      <c r="HG51" s="48"/>
      <c r="HH51" s="48"/>
      <c r="HI51" s="48"/>
      <c r="HJ51" s="48"/>
      <c r="HK51" s="48"/>
      <c r="HL51" s="48"/>
      <c r="HM51" s="48"/>
      <c r="HN51" s="48"/>
      <c r="HO51" s="48"/>
      <c r="HP51" s="48"/>
      <c r="HQ51" s="48"/>
      <c r="HR51" s="48"/>
      <c r="HS51" s="48"/>
      <c r="HT51" s="48"/>
      <c r="HU51" s="48"/>
      <c r="HV51" s="48"/>
      <c r="HW51" s="48"/>
      <c r="HX51" s="48"/>
      <c r="HY51" s="48"/>
      <c r="HZ51" s="48"/>
      <c r="IA51" s="48"/>
      <c r="IB51" s="48"/>
      <c r="IC51" s="48"/>
      <c r="ID51" s="48"/>
      <c r="IE51" s="48"/>
      <c r="IF51" s="48"/>
    </row>
    <row r="52" spans="1:240" ht="16.5" customHeight="1">
      <c r="A52" s="51" t="s">
        <v>291</v>
      </c>
      <c r="B52" s="53" t="s">
        <v>292</v>
      </c>
      <c r="C52" s="97"/>
      <c r="D52" s="96">
        <v>81000</v>
      </c>
      <c r="E52" s="96">
        <v>81000</v>
      </c>
      <c r="F52" s="96">
        <v>69510</v>
      </c>
      <c r="G52" s="96">
        <v>69176.41</v>
      </c>
      <c r="H52" s="96">
        <v>8272.08</v>
      </c>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row>
    <row r="53" spans="1:240" ht="16.5" customHeight="1">
      <c r="A53" s="46" t="s">
        <v>293</v>
      </c>
      <c r="B53" s="49" t="s">
        <v>294</v>
      </c>
      <c r="C53" s="98">
        <f t="shared" ref="C53:H53" si="29">+C54+C89</f>
        <v>0</v>
      </c>
      <c r="D53" s="98">
        <f t="shared" si="29"/>
        <v>653324670</v>
      </c>
      <c r="E53" s="98">
        <f t="shared" si="29"/>
        <v>622313680</v>
      </c>
      <c r="F53" s="98">
        <f t="shared" si="29"/>
        <v>587684320</v>
      </c>
      <c r="G53" s="98">
        <f t="shared" si="29"/>
        <v>545255641.60000002</v>
      </c>
      <c r="H53" s="98">
        <f t="shared" si="29"/>
        <v>53830132.490000002</v>
      </c>
    </row>
    <row r="54" spans="1:240" ht="16.5" customHeight="1">
      <c r="A54" s="56" t="s">
        <v>295</v>
      </c>
      <c r="B54" s="57" t="s">
        <v>296</v>
      </c>
      <c r="C54" s="99"/>
      <c r="D54" s="96">
        <v>7000</v>
      </c>
      <c r="E54" s="96">
        <v>7000</v>
      </c>
      <c r="F54" s="96">
        <v>7000</v>
      </c>
      <c r="G54" s="96">
        <v>6702.84</v>
      </c>
      <c r="H54" s="96">
        <v>0</v>
      </c>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row>
    <row r="55" spans="1:240" s="48" customFormat="1" ht="16.5" customHeight="1">
      <c r="A55" s="51" t="s">
        <v>297</v>
      </c>
      <c r="B55" s="53" t="s">
        <v>298</v>
      </c>
      <c r="C55" s="97"/>
      <c r="D55" s="96">
        <v>283350</v>
      </c>
      <c r="E55" s="96">
        <v>283350</v>
      </c>
      <c r="F55" s="96">
        <v>224160</v>
      </c>
      <c r="G55" s="96">
        <v>224133.15</v>
      </c>
      <c r="H55" s="96">
        <v>22998.26</v>
      </c>
    </row>
    <row r="56" spans="1:240" s="55" customFormat="1" ht="16.5" customHeight="1">
      <c r="A56" s="51"/>
      <c r="B56" s="53" t="s">
        <v>299</v>
      </c>
      <c r="C56" s="97"/>
      <c r="D56" s="96"/>
      <c r="E56" s="96"/>
      <c r="F56" s="96"/>
      <c r="G56" s="96"/>
      <c r="H56" s="96"/>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row>
    <row r="57" spans="1:240" ht="16.5" customHeight="1">
      <c r="A57" s="51"/>
      <c r="B57" s="53" t="s">
        <v>300</v>
      </c>
      <c r="C57" s="97"/>
      <c r="D57" s="96">
        <v>92000</v>
      </c>
      <c r="E57" s="96">
        <v>92000</v>
      </c>
      <c r="F57" s="96">
        <v>62160</v>
      </c>
      <c r="G57" s="96">
        <v>62133.15</v>
      </c>
      <c r="H57" s="96">
        <v>7360.15</v>
      </c>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row>
    <row r="58" spans="1:240" s="48" customFormat="1" ht="16.5" customHeight="1">
      <c r="A58" s="46" t="s">
        <v>301</v>
      </c>
      <c r="B58" s="53" t="s">
        <v>302</v>
      </c>
      <c r="C58" s="97"/>
      <c r="D58" s="96">
        <v>4540</v>
      </c>
      <c r="E58" s="96">
        <v>4540</v>
      </c>
      <c r="F58" s="96">
        <v>4540</v>
      </c>
      <c r="G58" s="96">
        <v>4535.24</v>
      </c>
      <c r="H58" s="96">
        <v>0</v>
      </c>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row>
    <row r="59" spans="1:240" s="48" customFormat="1" ht="16.5" customHeight="1">
      <c r="A59" s="46" t="s">
        <v>303</v>
      </c>
      <c r="B59" s="49" t="s">
        <v>304</v>
      </c>
      <c r="C59" s="100">
        <f t="shared" ref="C59:H59" si="30">+C60</f>
        <v>0</v>
      </c>
      <c r="D59" s="100">
        <f t="shared" si="30"/>
        <v>57000</v>
      </c>
      <c r="E59" s="100">
        <f t="shared" si="30"/>
        <v>57000</v>
      </c>
      <c r="F59" s="100">
        <f t="shared" si="30"/>
        <v>55400</v>
      </c>
      <c r="G59" s="100">
        <f t="shared" si="30"/>
        <v>47311.61</v>
      </c>
      <c r="H59" s="100">
        <f t="shared" si="30"/>
        <v>13806.42</v>
      </c>
    </row>
    <row r="60" spans="1:240" s="48" customFormat="1" ht="16.5" customHeight="1">
      <c r="A60" s="51" t="s">
        <v>305</v>
      </c>
      <c r="B60" s="53" t="s">
        <v>306</v>
      </c>
      <c r="C60" s="97"/>
      <c r="D60" s="96">
        <v>57000</v>
      </c>
      <c r="E60" s="96">
        <v>57000</v>
      </c>
      <c r="F60" s="96">
        <v>55400</v>
      </c>
      <c r="G60" s="96">
        <v>47311.61</v>
      </c>
      <c r="H60" s="96">
        <v>13806.42</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row>
    <row r="61" spans="1:240" s="48" customFormat="1" ht="16.5" customHeight="1">
      <c r="A61" s="46" t="s">
        <v>307</v>
      </c>
      <c r="B61" s="49" t="s">
        <v>308</v>
      </c>
      <c r="C61" s="96">
        <f t="shared" ref="C61:H61" si="31">+C62+C63</f>
        <v>0</v>
      </c>
      <c r="D61" s="96">
        <f t="shared" si="31"/>
        <v>1000</v>
      </c>
      <c r="E61" s="96">
        <f t="shared" si="31"/>
        <v>1000</v>
      </c>
      <c r="F61" s="96">
        <f t="shared" si="31"/>
        <v>1000</v>
      </c>
      <c r="G61" s="96">
        <f t="shared" si="31"/>
        <v>0</v>
      </c>
      <c r="H61" s="96">
        <f t="shared" si="31"/>
        <v>0</v>
      </c>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row>
    <row r="62" spans="1:240" ht="16.5" customHeight="1">
      <c r="A62" s="46" t="s">
        <v>309</v>
      </c>
      <c r="B62" s="53" t="s">
        <v>310</v>
      </c>
      <c r="C62" s="97"/>
      <c r="D62" s="96">
        <v>1000</v>
      </c>
      <c r="E62" s="96">
        <v>1000</v>
      </c>
      <c r="F62" s="96">
        <v>1000</v>
      </c>
      <c r="G62" s="96">
        <v>0</v>
      </c>
      <c r="H62" s="96">
        <v>0</v>
      </c>
    </row>
    <row r="63" spans="1:240" s="48" customFormat="1" ht="16.5" customHeight="1">
      <c r="A63" s="46" t="s">
        <v>311</v>
      </c>
      <c r="B63" s="53" t="s">
        <v>312</v>
      </c>
      <c r="C63" s="97"/>
      <c r="D63" s="96"/>
      <c r="E63" s="96"/>
      <c r="F63" s="96"/>
      <c r="G63" s="96"/>
      <c r="H63" s="96"/>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row>
    <row r="64" spans="1:240" ht="16.5" customHeight="1">
      <c r="A64" s="51" t="s">
        <v>313</v>
      </c>
      <c r="B64" s="53" t="s">
        <v>314</v>
      </c>
      <c r="C64" s="97"/>
      <c r="D64" s="96">
        <v>1000</v>
      </c>
      <c r="E64" s="96">
        <v>1000</v>
      </c>
      <c r="F64" s="96">
        <v>0</v>
      </c>
      <c r="G64" s="96">
        <v>0</v>
      </c>
      <c r="H64" s="96">
        <v>0</v>
      </c>
    </row>
    <row r="65" spans="1:240" ht="16.5" customHeight="1">
      <c r="A65" s="51" t="s">
        <v>315</v>
      </c>
      <c r="B65" s="52" t="s">
        <v>316</v>
      </c>
      <c r="C65" s="97"/>
      <c r="D65" s="96"/>
      <c r="E65" s="96"/>
      <c r="F65" s="96"/>
      <c r="G65" s="96"/>
      <c r="H65" s="96"/>
    </row>
    <row r="66" spans="1:240" ht="16.5" customHeight="1">
      <c r="A66" s="51" t="s">
        <v>317</v>
      </c>
      <c r="B66" s="53" t="s">
        <v>318</v>
      </c>
      <c r="C66" s="97"/>
      <c r="D66" s="96"/>
      <c r="E66" s="96"/>
      <c r="F66" s="96"/>
      <c r="G66" s="96"/>
      <c r="H66" s="96"/>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48"/>
      <c r="EK66" s="48"/>
      <c r="EL66" s="48"/>
      <c r="EM66" s="48"/>
      <c r="EN66" s="48"/>
      <c r="EO66" s="48"/>
      <c r="EP66" s="48"/>
      <c r="EQ66" s="48"/>
      <c r="ER66" s="48"/>
      <c r="ES66" s="48"/>
      <c r="ET66" s="48"/>
      <c r="EU66" s="48"/>
      <c r="EV66" s="48"/>
      <c r="EW66" s="48"/>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48"/>
      <c r="HC66" s="48"/>
      <c r="HD66" s="48"/>
      <c r="HE66" s="48"/>
      <c r="HF66" s="48"/>
      <c r="HG66" s="48"/>
      <c r="HH66" s="48"/>
      <c r="HI66" s="48"/>
      <c r="HJ66" s="48"/>
      <c r="HK66" s="48"/>
      <c r="HL66" s="48"/>
      <c r="HM66" s="48"/>
      <c r="HN66" s="48"/>
      <c r="HO66" s="48"/>
      <c r="HP66" s="48"/>
      <c r="HQ66" s="48"/>
      <c r="HR66" s="48"/>
      <c r="HS66" s="48"/>
      <c r="HT66" s="48"/>
      <c r="HU66" s="48"/>
      <c r="HV66" s="48"/>
      <c r="HW66" s="48"/>
      <c r="HX66" s="48"/>
      <c r="HY66" s="48"/>
      <c r="HZ66" s="48"/>
      <c r="IA66" s="48"/>
      <c r="IB66" s="48"/>
      <c r="IC66" s="48"/>
      <c r="ID66" s="48"/>
      <c r="IE66" s="48"/>
      <c r="IF66" s="48"/>
    </row>
    <row r="67" spans="1:240" ht="16.5" customHeight="1">
      <c r="A67" s="51" t="s">
        <v>319</v>
      </c>
      <c r="B67" s="53" t="s">
        <v>320</v>
      </c>
      <c r="C67" s="97"/>
      <c r="D67" s="96">
        <v>6000</v>
      </c>
      <c r="E67" s="96">
        <v>6000</v>
      </c>
      <c r="F67" s="96">
        <v>4680</v>
      </c>
      <c r="G67" s="96">
        <v>4680</v>
      </c>
      <c r="H67" s="96">
        <v>520</v>
      </c>
    </row>
    <row r="68" spans="1:240" ht="30">
      <c r="A68" s="51" t="s">
        <v>321</v>
      </c>
      <c r="B68" s="53" t="s">
        <v>322</v>
      </c>
      <c r="C68" s="97"/>
      <c r="D68" s="96"/>
      <c r="E68" s="96"/>
      <c r="F68" s="96"/>
      <c r="G68" s="96"/>
      <c r="H68" s="96"/>
    </row>
    <row r="69" spans="1:240" ht="16.5" customHeight="1">
      <c r="A69" s="46" t="s">
        <v>323</v>
      </c>
      <c r="B69" s="49" t="s">
        <v>324</v>
      </c>
      <c r="C69" s="100">
        <f t="shared" ref="C69:H69" si="32">+C70+C71</f>
        <v>0</v>
      </c>
      <c r="D69" s="100">
        <f t="shared" si="32"/>
        <v>8550</v>
      </c>
      <c r="E69" s="100">
        <f t="shared" si="32"/>
        <v>8550</v>
      </c>
      <c r="F69" s="100">
        <f t="shared" si="32"/>
        <v>3220</v>
      </c>
      <c r="G69" s="100">
        <f t="shared" si="32"/>
        <v>3200.11</v>
      </c>
      <c r="H69" s="100">
        <f t="shared" si="32"/>
        <v>0</v>
      </c>
    </row>
    <row r="70" spans="1:240" ht="16.5" customHeight="1">
      <c r="A70" s="51" t="s">
        <v>325</v>
      </c>
      <c r="B70" s="53" t="s">
        <v>326</v>
      </c>
      <c r="C70" s="97"/>
      <c r="D70" s="96">
        <v>550</v>
      </c>
      <c r="E70" s="96">
        <v>550</v>
      </c>
      <c r="F70" s="96">
        <v>550</v>
      </c>
      <c r="G70" s="96">
        <v>550</v>
      </c>
      <c r="H70" s="96">
        <v>0</v>
      </c>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row>
    <row r="71" spans="1:240" s="48" customFormat="1" ht="16.5" customHeight="1">
      <c r="A71" s="51" t="s">
        <v>327</v>
      </c>
      <c r="B71" s="53" t="s">
        <v>328</v>
      </c>
      <c r="C71" s="97"/>
      <c r="D71" s="96">
        <v>8000</v>
      </c>
      <c r="E71" s="96">
        <v>8000</v>
      </c>
      <c r="F71" s="96">
        <v>2670</v>
      </c>
      <c r="G71" s="96">
        <v>2650.11</v>
      </c>
      <c r="H71" s="96">
        <v>0</v>
      </c>
    </row>
    <row r="72" spans="1:240" ht="16.5" customHeight="1">
      <c r="A72" s="46" t="s">
        <v>329</v>
      </c>
      <c r="B72" s="49" t="s">
        <v>218</v>
      </c>
      <c r="C72" s="96">
        <f>+C73</f>
        <v>0</v>
      </c>
      <c r="D72" s="96">
        <f t="shared" ref="D72:H73" si="33">+D73</f>
        <v>0</v>
      </c>
      <c r="E72" s="96">
        <f t="shared" si="33"/>
        <v>0</v>
      </c>
      <c r="F72" s="96">
        <f t="shared" si="33"/>
        <v>0</v>
      </c>
      <c r="G72" s="96">
        <f t="shared" si="33"/>
        <v>0</v>
      </c>
      <c r="H72" s="96">
        <f t="shared" si="33"/>
        <v>0</v>
      </c>
    </row>
    <row r="73" spans="1:240" ht="16.5" customHeight="1">
      <c r="A73" s="59" t="s">
        <v>330</v>
      </c>
      <c r="B73" s="49" t="s">
        <v>331</v>
      </c>
      <c r="C73" s="96">
        <f>+C74</f>
        <v>0</v>
      </c>
      <c r="D73" s="96">
        <f t="shared" si="33"/>
        <v>0</v>
      </c>
      <c r="E73" s="96">
        <f t="shared" si="33"/>
        <v>0</v>
      </c>
      <c r="F73" s="96">
        <f t="shared" si="33"/>
        <v>0</v>
      </c>
      <c r="G73" s="96">
        <f t="shared" si="33"/>
        <v>0</v>
      </c>
      <c r="H73" s="96">
        <f t="shared" si="33"/>
        <v>0</v>
      </c>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48"/>
      <c r="EK73" s="48"/>
      <c r="EL73" s="48"/>
      <c r="EM73" s="48"/>
      <c r="EN73" s="48"/>
      <c r="EO73" s="48"/>
      <c r="EP73" s="48"/>
      <c r="EQ73" s="48"/>
      <c r="ER73" s="48"/>
      <c r="ES73" s="48"/>
      <c r="ET73" s="48"/>
      <c r="EU73" s="48"/>
      <c r="EV73" s="48"/>
      <c r="EW73" s="48"/>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48"/>
      <c r="HC73" s="48"/>
      <c r="HD73" s="48"/>
      <c r="HE73" s="48"/>
      <c r="HF73" s="48"/>
      <c r="HG73" s="48"/>
      <c r="HH73" s="48"/>
      <c r="HI73" s="48"/>
      <c r="HJ73" s="48"/>
      <c r="HK73" s="48"/>
      <c r="HL73" s="48"/>
      <c r="HM73" s="48"/>
      <c r="HN73" s="48"/>
      <c r="HO73" s="48"/>
      <c r="HP73" s="48"/>
      <c r="HQ73" s="48"/>
      <c r="HR73" s="48"/>
      <c r="HS73" s="48"/>
      <c r="HT73" s="48"/>
      <c r="HU73" s="48"/>
      <c r="HV73" s="48"/>
      <c r="HW73" s="48"/>
      <c r="HX73" s="48"/>
      <c r="HY73" s="48"/>
      <c r="HZ73" s="48"/>
      <c r="IA73" s="48"/>
      <c r="IB73" s="48"/>
      <c r="IC73" s="48"/>
      <c r="ID73" s="48"/>
      <c r="IE73" s="48"/>
      <c r="IF73" s="48"/>
    </row>
    <row r="74" spans="1:240" s="48" customFormat="1" ht="16.5" customHeight="1">
      <c r="A74" s="59" t="s">
        <v>332</v>
      </c>
      <c r="B74" s="53" t="s">
        <v>333</v>
      </c>
      <c r="C74" s="97"/>
      <c r="D74" s="96"/>
      <c r="E74" s="96"/>
      <c r="F74" s="96"/>
      <c r="G74" s="96"/>
      <c r="H74" s="96"/>
    </row>
    <row r="75" spans="1:240" s="48" customFormat="1" ht="16.5" customHeight="1">
      <c r="A75" s="59" t="s">
        <v>334</v>
      </c>
      <c r="B75" s="60" t="s">
        <v>226</v>
      </c>
      <c r="C75" s="97">
        <f t="shared" ref="C75:H75" si="34">C76+C77</f>
        <v>0</v>
      </c>
      <c r="D75" s="97">
        <f t="shared" si="34"/>
        <v>32000</v>
      </c>
      <c r="E75" s="97">
        <f t="shared" si="34"/>
        <v>32000</v>
      </c>
      <c r="F75" s="97">
        <f t="shared" si="34"/>
        <v>10000</v>
      </c>
      <c r="G75" s="97">
        <f t="shared" si="34"/>
        <v>5118</v>
      </c>
      <c r="H75" s="97">
        <f t="shared" si="34"/>
        <v>0</v>
      </c>
    </row>
    <row r="76" spans="1:240" s="48" customFormat="1" ht="16.5" customHeight="1">
      <c r="A76" s="59" t="s">
        <v>335</v>
      </c>
      <c r="B76" s="61" t="s">
        <v>336</v>
      </c>
      <c r="C76" s="97"/>
      <c r="D76" s="96"/>
      <c r="E76" s="96"/>
      <c r="F76" s="96"/>
      <c r="G76" s="96"/>
      <c r="H76" s="96"/>
    </row>
    <row r="77" spans="1:240" ht="16.5" customHeight="1">
      <c r="A77" s="59" t="s">
        <v>337</v>
      </c>
      <c r="B77" s="61" t="s">
        <v>338</v>
      </c>
      <c r="C77" s="97"/>
      <c r="D77" s="96">
        <v>32000</v>
      </c>
      <c r="E77" s="96">
        <v>32000</v>
      </c>
      <c r="F77" s="96">
        <v>10000</v>
      </c>
      <c r="G77" s="96">
        <v>5118</v>
      </c>
      <c r="H77" s="96">
        <v>0</v>
      </c>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48"/>
      <c r="HC77" s="48"/>
      <c r="HD77" s="48"/>
      <c r="HE77" s="48"/>
      <c r="HF77" s="48"/>
      <c r="HG77" s="48"/>
      <c r="HH77" s="48"/>
      <c r="HI77" s="48"/>
      <c r="HJ77" s="48"/>
      <c r="HK77" s="48"/>
      <c r="HL77" s="48"/>
      <c r="HM77" s="48"/>
      <c r="HN77" s="48"/>
      <c r="HO77" s="48"/>
      <c r="HP77" s="48"/>
      <c r="HQ77" s="48"/>
      <c r="HR77" s="48"/>
      <c r="HS77" s="48"/>
      <c r="HT77" s="48"/>
      <c r="HU77" s="48"/>
      <c r="HV77" s="48"/>
      <c r="HW77" s="48"/>
      <c r="HX77" s="48"/>
      <c r="HY77" s="48"/>
      <c r="HZ77" s="48"/>
      <c r="IA77" s="48"/>
      <c r="IB77" s="48"/>
      <c r="IC77" s="48"/>
      <c r="ID77" s="48"/>
      <c r="IE77" s="48"/>
      <c r="IF77" s="48"/>
    </row>
    <row r="78" spans="1:240" s="48" customFormat="1" ht="16.5" customHeight="1">
      <c r="A78" s="46" t="s">
        <v>339</v>
      </c>
      <c r="B78" s="49" t="s">
        <v>228</v>
      </c>
      <c r="C78" s="96">
        <f t="shared" ref="C78:H78" si="35">+C79</f>
        <v>0</v>
      </c>
      <c r="D78" s="96">
        <f t="shared" si="35"/>
        <v>301000</v>
      </c>
      <c r="E78" s="96">
        <f t="shared" si="35"/>
        <v>301000</v>
      </c>
      <c r="F78" s="96">
        <f t="shared" si="35"/>
        <v>301000</v>
      </c>
      <c r="G78" s="96">
        <f t="shared" si="35"/>
        <v>235930.76</v>
      </c>
      <c r="H78" s="96">
        <f t="shared" si="35"/>
        <v>0</v>
      </c>
    </row>
    <row r="79" spans="1:240" s="48" customFormat="1" ht="16.5" customHeight="1">
      <c r="A79" s="46" t="s">
        <v>340</v>
      </c>
      <c r="B79" s="49" t="s">
        <v>230</v>
      </c>
      <c r="C79" s="96">
        <f t="shared" ref="C79" si="36">+C80+C85</f>
        <v>0</v>
      </c>
      <c r="D79" s="96">
        <f t="shared" ref="D79:H79" si="37">+D80+D85</f>
        <v>301000</v>
      </c>
      <c r="E79" s="96">
        <f t="shared" si="37"/>
        <v>301000</v>
      </c>
      <c r="F79" s="96">
        <f t="shared" si="37"/>
        <v>301000</v>
      </c>
      <c r="G79" s="96">
        <f t="shared" si="37"/>
        <v>235930.76</v>
      </c>
      <c r="H79" s="96">
        <f t="shared" si="37"/>
        <v>0</v>
      </c>
    </row>
    <row r="80" spans="1:240" s="48" customFormat="1" ht="16.5" customHeight="1">
      <c r="A80" s="46" t="s">
        <v>341</v>
      </c>
      <c r="B80" s="49" t="s">
        <v>342</v>
      </c>
      <c r="C80" s="96">
        <f t="shared" ref="C80" si="38">+C82+C84+C83+C81</f>
        <v>0</v>
      </c>
      <c r="D80" s="96">
        <f t="shared" ref="D80:H80" si="39">+D82+D84+D83+D81</f>
        <v>301000</v>
      </c>
      <c r="E80" s="96">
        <f t="shared" si="39"/>
        <v>301000</v>
      </c>
      <c r="F80" s="96">
        <f t="shared" si="39"/>
        <v>301000</v>
      </c>
      <c r="G80" s="96">
        <f t="shared" si="39"/>
        <v>235930.76</v>
      </c>
      <c r="H80" s="96">
        <f t="shared" si="39"/>
        <v>0</v>
      </c>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row>
    <row r="81" spans="1:240" s="48" customFormat="1" ht="16.5" customHeight="1">
      <c r="A81" s="46" t="s">
        <v>343</v>
      </c>
      <c r="B81" s="52" t="s">
        <v>344</v>
      </c>
      <c r="C81" s="96"/>
      <c r="D81" s="96"/>
      <c r="E81" s="96"/>
      <c r="F81" s="96"/>
      <c r="G81" s="96"/>
      <c r="H81" s="96"/>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row>
    <row r="82" spans="1:240" s="48" customFormat="1" ht="16.5" customHeight="1">
      <c r="A82" s="51" t="s">
        <v>345</v>
      </c>
      <c r="B82" s="53" t="s">
        <v>346</v>
      </c>
      <c r="C82" s="97"/>
      <c r="D82" s="96">
        <v>236000</v>
      </c>
      <c r="E82" s="96">
        <v>236000</v>
      </c>
      <c r="F82" s="96">
        <v>236000</v>
      </c>
      <c r="G82" s="96">
        <v>235930.76</v>
      </c>
      <c r="H82" s="96">
        <v>0</v>
      </c>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row>
    <row r="83" spans="1:240" s="48" customFormat="1" ht="16.5" customHeight="1">
      <c r="A83" s="51" t="s">
        <v>347</v>
      </c>
      <c r="B83" s="52" t="s">
        <v>348</v>
      </c>
      <c r="C83" s="97"/>
      <c r="D83" s="96">
        <v>65000</v>
      </c>
      <c r="E83" s="96">
        <v>65000</v>
      </c>
      <c r="F83" s="96">
        <v>65000</v>
      </c>
      <c r="G83" s="96">
        <v>0</v>
      </c>
      <c r="H83" s="96">
        <v>0</v>
      </c>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row>
    <row r="84" spans="1:240" ht="16.5" customHeight="1">
      <c r="A84" s="51" t="s">
        <v>349</v>
      </c>
      <c r="B84" s="53" t="s">
        <v>350</v>
      </c>
      <c r="C84" s="97"/>
      <c r="D84" s="96"/>
      <c r="E84" s="96"/>
      <c r="F84" s="96"/>
      <c r="G84" s="96"/>
      <c r="H84" s="96"/>
    </row>
    <row r="85" spans="1:240" ht="16.5" customHeight="1">
      <c r="A85" s="62" t="s">
        <v>351</v>
      </c>
      <c r="B85" s="52" t="s">
        <v>352</v>
      </c>
      <c r="C85" s="97"/>
      <c r="D85" s="96"/>
      <c r="E85" s="96"/>
      <c r="F85" s="96"/>
      <c r="G85" s="96"/>
      <c r="H85" s="96"/>
    </row>
    <row r="86" spans="1:240" ht="16.5" customHeight="1">
      <c r="A86" s="51" t="s">
        <v>238</v>
      </c>
      <c r="B86" s="53" t="s">
        <v>353</v>
      </c>
      <c r="C86" s="97"/>
      <c r="D86" s="96"/>
      <c r="E86" s="96"/>
      <c r="F86" s="96"/>
      <c r="G86" s="96"/>
      <c r="H86" s="96"/>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55"/>
      <c r="BP86" s="55"/>
      <c r="BQ86" s="55"/>
      <c r="BR86" s="55"/>
      <c r="BS86" s="55"/>
      <c r="BT86" s="55"/>
      <c r="BU86" s="55"/>
      <c r="BV86" s="55"/>
      <c r="BW86" s="55"/>
      <c r="BX86" s="55"/>
      <c r="BY86" s="55"/>
      <c r="BZ86" s="55"/>
      <c r="CA86" s="55"/>
      <c r="CB86" s="55"/>
      <c r="CC86" s="55"/>
      <c r="CD86" s="55"/>
      <c r="CE86" s="55"/>
      <c r="CF86" s="55"/>
      <c r="CG86" s="55"/>
      <c r="CH86" s="55"/>
      <c r="CI86" s="55"/>
      <c r="CJ86" s="55"/>
      <c r="CK86" s="55"/>
      <c r="CL86" s="55"/>
      <c r="CM86" s="55"/>
      <c r="CN86" s="55"/>
      <c r="CO86" s="55"/>
      <c r="CP86" s="55"/>
      <c r="CQ86" s="55"/>
      <c r="CR86" s="55"/>
      <c r="CS86" s="55"/>
      <c r="CT86" s="55"/>
      <c r="CU86" s="55"/>
      <c r="CV86" s="55"/>
      <c r="CW86" s="55"/>
      <c r="CX86" s="55"/>
      <c r="CY86" s="55"/>
      <c r="CZ86" s="55"/>
      <c r="DA86" s="55"/>
      <c r="DB86" s="55"/>
      <c r="DC86" s="55"/>
      <c r="DD86" s="55"/>
      <c r="DE86" s="55"/>
      <c r="DF86" s="55"/>
      <c r="DG86" s="55"/>
      <c r="DH86" s="55"/>
      <c r="DI86" s="55"/>
      <c r="DJ86" s="55"/>
      <c r="DK86" s="55"/>
      <c r="DL86" s="55"/>
      <c r="DM86" s="55"/>
      <c r="DN86" s="55"/>
      <c r="DO86" s="55"/>
      <c r="DP86" s="55"/>
      <c r="DQ86" s="55"/>
      <c r="DR86" s="55"/>
      <c r="DS86" s="55"/>
      <c r="DT86" s="55"/>
      <c r="DU86" s="55"/>
      <c r="DV86" s="55"/>
      <c r="DW86" s="55"/>
      <c r="DX86" s="55"/>
      <c r="DY86" s="55"/>
      <c r="DZ86" s="55"/>
      <c r="EA86" s="55"/>
      <c r="EB86" s="55"/>
      <c r="EC86" s="55"/>
      <c r="ED86" s="55"/>
      <c r="EE86" s="55"/>
      <c r="EF86" s="55"/>
      <c r="EG86" s="55"/>
      <c r="EH86" s="55"/>
      <c r="EI86" s="55"/>
      <c r="EJ86" s="55"/>
      <c r="EK86" s="55"/>
      <c r="EL86" s="55"/>
      <c r="EM86" s="55"/>
      <c r="EN86" s="55"/>
      <c r="EO86" s="55"/>
      <c r="EP86" s="55"/>
      <c r="EQ86" s="55"/>
      <c r="ER86" s="55"/>
      <c r="ES86" s="55"/>
      <c r="ET86" s="55"/>
      <c r="EU86" s="55"/>
      <c r="EV86" s="55"/>
      <c r="EW86" s="55"/>
      <c r="EX86" s="55"/>
      <c r="EY86" s="55"/>
      <c r="EZ86" s="55"/>
      <c r="FA86" s="55"/>
      <c r="FB86" s="55"/>
      <c r="FC86" s="55"/>
      <c r="FD86" s="55"/>
      <c r="FE86" s="55"/>
      <c r="FF86" s="55"/>
      <c r="FG86" s="55"/>
      <c r="FH86" s="55"/>
      <c r="FI86" s="55"/>
      <c r="FJ86" s="55"/>
      <c r="FK86" s="55"/>
      <c r="FL86" s="55"/>
      <c r="FM86" s="55"/>
      <c r="FN86" s="55"/>
      <c r="FO86" s="55"/>
      <c r="FP86" s="55"/>
      <c r="FQ86" s="55"/>
      <c r="FR86" s="55"/>
      <c r="FS86" s="55"/>
      <c r="FT86" s="55"/>
      <c r="FU86" s="55"/>
      <c r="FV86" s="55"/>
      <c r="FW86" s="55"/>
      <c r="FX86" s="55"/>
      <c r="FY86" s="55"/>
      <c r="FZ86" s="55"/>
      <c r="GA86" s="55"/>
      <c r="GB86" s="55"/>
      <c r="GC86" s="55"/>
      <c r="GD86" s="55"/>
      <c r="GE86" s="55"/>
      <c r="GF86" s="55"/>
      <c r="GG86" s="55"/>
      <c r="GH86" s="55"/>
      <c r="GI86" s="55"/>
      <c r="GJ86" s="55"/>
      <c r="GK86" s="55"/>
      <c r="GL86" s="55"/>
      <c r="GM86" s="55"/>
      <c r="GN86" s="55"/>
      <c r="GO86" s="55"/>
      <c r="GP86" s="55"/>
      <c r="GQ86" s="55"/>
      <c r="GR86" s="55"/>
      <c r="GS86" s="55"/>
      <c r="GT86" s="55"/>
      <c r="GU86" s="55"/>
      <c r="GV86" s="55"/>
      <c r="GW86" s="55"/>
      <c r="GX86" s="55"/>
      <c r="GY86" s="55"/>
      <c r="GZ86" s="55"/>
      <c r="HA86" s="55"/>
      <c r="HB86" s="55"/>
      <c r="HC86" s="55"/>
      <c r="HD86" s="55"/>
      <c r="HE86" s="55"/>
      <c r="HF86" s="55"/>
      <c r="HG86" s="55"/>
      <c r="HH86" s="55"/>
      <c r="HI86" s="55"/>
      <c r="HJ86" s="55"/>
      <c r="HK86" s="55"/>
      <c r="HL86" s="55"/>
      <c r="HM86" s="55"/>
      <c r="HN86" s="55"/>
      <c r="HO86" s="55"/>
      <c r="HP86" s="55"/>
      <c r="HQ86" s="55"/>
      <c r="HR86" s="55"/>
      <c r="HS86" s="55"/>
      <c r="HT86" s="55"/>
      <c r="HU86" s="55"/>
      <c r="HV86" s="55"/>
      <c r="HW86" s="55"/>
      <c r="HX86" s="55"/>
      <c r="HY86" s="55"/>
      <c r="HZ86" s="55"/>
      <c r="IA86" s="55"/>
      <c r="IB86" s="55"/>
      <c r="IC86" s="55"/>
      <c r="ID86" s="55"/>
      <c r="IE86" s="55"/>
      <c r="IF86" s="55"/>
    </row>
    <row r="87" spans="1:240" ht="16.5" customHeight="1">
      <c r="A87" s="51" t="s">
        <v>354</v>
      </c>
      <c r="B87" s="53" t="s">
        <v>355</v>
      </c>
      <c r="C87" s="96">
        <f>C44-C89+C10+C12+C13+C15+C16+C17-C86</f>
        <v>0</v>
      </c>
      <c r="D87" s="96">
        <f t="shared" ref="D87:H87" si="40">D44-D89+D10+D12+D13+D15+D16+D17-D86</f>
        <v>224690800</v>
      </c>
      <c r="E87" s="96">
        <f t="shared" si="40"/>
        <v>224690800</v>
      </c>
      <c r="F87" s="96">
        <f t="shared" si="40"/>
        <v>199831880</v>
      </c>
      <c r="G87" s="96">
        <f t="shared" si="40"/>
        <v>192072746.75999999</v>
      </c>
      <c r="H87" s="96">
        <f t="shared" si="40"/>
        <v>20951440</v>
      </c>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c r="BL87" s="55"/>
      <c r="BM87" s="55"/>
      <c r="BN87" s="55"/>
      <c r="BO87" s="55"/>
      <c r="BP87" s="55"/>
      <c r="BQ87" s="55"/>
      <c r="BR87" s="55"/>
      <c r="BS87" s="55"/>
      <c r="BT87" s="55"/>
      <c r="BU87" s="55"/>
      <c r="BV87" s="55"/>
      <c r="BW87" s="55"/>
      <c r="BX87" s="55"/>
      <c r="BY87" s="55"/>
      <c r="BZ87" s="55"/>
      <c r="CA87" s="55"/>
      <c r="CB87" s="55"/>
      <c r="CC87" s="55"/>
      <c r="CD87" s="55"/>
      <c r="CE87" s="55"/>
      <c r="CF87" s="55"/>
      <c r="CG87" s="55"/>
      <c r="CH87" s="55"/>
      <c r="CI87" s="55"/>
      <c r="CJ87" s="55"/>
      <c r="CK87" s="55"/>
      <c r="CL87" s="55"/>
      <c r="CM87" s="55"/>
      <c r="CN87" s="55"/>
      <c r="CO87" s="55"/>
      <c r="CP87" s="55"/>
      <c r="CQ87" s="55"/>
      <c r="CR87" s="55"/>
      <c r="CS87" s="55"/>
      <c r="CT87" s="55"/>
      <c r="CU87" s="55"/>
      <c r="CV87" s="55"/>
      <c r="CW87" s="55"/>
      <c r="CX87" s="55"/>
      <c r="CY87" s="55"/>
      <c r="CZ87" s="55"/>
      <c r="DA87" s="55"/>
      <c r="DB87" s="55"/>
      <c r="DC87" s="55"/>
      <c r="DD87" s="55"/>
      <c r="DE87" s="55"/>
      <c r="DF87" s="55"/>
      <c r="DG87" s="55"/>
      <c r="DH87" s="55"/>
      <c r="DI87" s="55"/>
      <c r="DJ87" s="55"/>
      <c r="DK87" s="55"/>
      <c r="DL87" s="55"/>
      <c r="DM87" s="55"/>
      <c r="DN87" s="55"/>
      <c r="DO87" s="55"/>
      <c r="DP87" s="55"/>
      <c r="DQ87" s="55"/>
      <c r="DR87" s="55"/>
      <c r="DS87" s="55"/>
      <c r="DT87" s="55"/>
      <c r="DU87" s="55"/>
      <c r="DV87" s="55"/>
      <c r="DW87" s="55"/>
      <c r="DX87" s="55"/>
      <c r="DY87" s="55"/>
      <c r="DZ87" s="55"/>
      <c r="EA87" s="55"/>
      <c r="EB87" s="55"/>
      <c r="EC87" s="55"/>
      <c r="ED87" s="55"/>
      <c r="EE87" s="55"/>
      <c r="EF87" s="55"/>
      <c r="EG87" s="55"/>
      <c r="EH87" s="55"/>
      <c r="EI87" s="55"/>
      <c r="EJ87" s="55"/>
      <c r="EK87" s="55"/>
      <c r="EL87" s="55"/>
      <c r="EM87" s="55"/>
      <c r="EN87" s="55"/>
      <c r="EO87" s="55"/>
      <c r="EP87" s="55"/>
      <c r="EQ87" s="55"/>
      <c r="ER87" s="55"/>
      <c r="ES87" s="55"/>
      <c r="ET87" s="55"/>
      <c r="EU87" s="55"/>
      <c r="EV87" s="55"/>
      <c r="EW87" s="55"/>
      <c r="EX87" s="55"/>
      <c r="EY87" s="55"/>
      <c r="EZ87" s="55"/>
      <c r="FA87" s="55"/>
      <c r="FB87" s="55"/>
      <c r="FC87" s="55"/>
      <c r="FD87" s="55"/>
      <c r="FE87" s="55"/>
      <c r="FF87" s="55"/>
      <c r="FG87" s="55"/>
      <c r="FH87" s="55"/>
      <c r="FI87" s="55"/>
      <c r="FJ87" s="55"/>
      <c r="FK87" s="55"/>
      <c r="FL87" s="55"/>
      <c r="FM87" s="55"/>
      <c r="FN87" s="55"/>
      <c r="FO87" s="55"/>
      <c r="FP87" s="55"/>
      <c r="FQ87" s="55"/>
      <c r="FR87" s="55"/>
      <c r="FS87" s="55"/>
      <c r="FT87" s="55"/>
      <c r="FU87" s="55"/>
      <c r="FV87" s="55"/>
      <c r="FW87" s="55"/>
      <c r="FX87" s="55"/>
      <c r="FY87" s="55"/>
      <c r="FZ87" s="55"/>
      <c r="GA87" s="55"/>
      <c r="GB87" s="55"/>
      <c r="GC87" s="55"/>
      <c r="GD87" s="55"/>
      <c r="GE87" s="55"/>
      <c r="GF87" s="55"/>
      <c r="GG87" s="55"/>
      <c r="GH87" s="55"/>
      <c r="GI87" s="55"/>
      <c r="GJ87" s="55"/>
      <c r="GK87" s="55"/>
      <c r="GL87" s="55"/>
      <c r="GM87" s="55"/>
      <c r="GN87" s="55"/>
      <c r="GO87" s="55"/>
      <c r="GP87" s="55"/>
      <c r="GQ87" s="55"/>
      <c r="GR87" s="55"/>
      <c r="GS87" s="55"/>
      <c r="GT87" s="55"/>
      <c r="GU87" s="55"/>
      <c r="GV87" s="55"/>
      <c r="GW87" s="55"/>
      <c r="GX87" s="55"/>
      <c r="GY87" s="55"/>
      <c r="GZ87" s="55"/>
      <c r="HA87" s="55"/>
      <c r="HB87" s="55"/>
      <c r="HC87" s="55"/>
      <c r="HD87" s="55"/>
      <c r="HE87" s="55"/>
      <c r="HF87" s="55"/>
      <c r="HG87" s="55"/>
      <c r="HH87" s="55"/>
      <c r="HI87" s="55"/>
      <c r="HJ87" s="55"/>
      <c r="HK87" s="55"/>
      <c r="HL87" s="55"/>
      <c r="HM87" s="55"/>
      <c r="HN87" s="55"/>
      <c r="HO87" s="55"/>
      <c r="HP87" s="55"/>
      <c r="HQ87" s="55"/>
      <c r="HR87" s="55"/>
      <c r="HS87" s="55"/>
      <c r="HT87" s="55"/>
      <c r="HU87" s="55"/>
      <c r="HV87" s="55"/>
      <c r="HW87" s="55"/>
      <c r="HX87" s="55"/>
      <c r="HY87" s="55"/>
      <c r="HZ87" s="55"/>
      <c r="IA87" s="55"/>
      <c r="IB87" s="55"/>
      <c r="IC87" s="55"/>
      <c r="ID87" s="55"/>
      <c r="IE87" s="55"/>
      <c r="IF87" s="55"/>
    </row>
    <row r="88" spans="1:240" ht="16.5" customHeight="1">
      <c r="A88" s="51"/>
      <c r="B88" s="53" t="s">
        <v>356</v>
      </c>
      <c r="C88" s="96"/>
      <c r="D88" s="96"/>
      <c r="E88" s="96"/>
      <c r="F88" s="96"/>
      <c r="G88" s="96">
        <v>-104974</v>
      </c>
      <c r="H88" s="96">
        <v>-20790.490000000002</v>
      </c>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c r="BL88" s="55"/>
      <c r="BM88" s="55"/>
      <c r="BN88" s="55"/>
      <c r="BO88" s="55"/>
      <c r="BP88" s="55"/>
      <c r="BQ88" s="55"/>
      <c r="BR88" s="55"/>
      <c r="BS88" s="55"/>
      <c r="BT88" s="55"/>
      <c r="BU88" s="55"/>
      <c r="BV88" s="55"/>
      <c r="BW88" s="55"/>
      <c r="BX88" s="55"/>
      <c r="BY88" s="55"/>
      <c r="BZ88" s="55"/>
      <c r="CA88" s="55"/>
      <c r="CB88" s="55"/>
      <c r="CC88" s="55"/>
      <c r="CD88" s="55"/>
      <c r="CE88" s="55"/>
      <c r="CF88" s="55"/>
      <c r="CG88" s="55"/>
      <c r="CH88" s="55"/>
      <c r="CI88" s="55"/>
      <c r="CJ88" s="55"/>
      <c r="CK88" s="55"/>
      <c r="CL88" s="55"/>
      <c r="CM88" s="55"/>
      <c r="CN88" s="55"/>
      <c r="CO88" s="55"/>
      <c r="CP88" s="55"/>
      <c r="CQ88" s="55"/>
      <c r="CR88" s="55"/>
      <c r="CS88" s="55"/>
      <c r="CT88" s="55"/>
      <c r="CU88" s="55"/>
      <c r="CV88" s="55"/>
      <c r="CW88" s="55"/>
      <c r="CX88" s="55"/>
      <c r="CY88" s="55"/>
      <c r="CZ88" s="55"/>
      <c r="DA88" s="55"/>
      <c r="DB88" s="55"/>
      <c r="DC88" s="55"/>
      <c r="DD88" s="55"/>
      <c r="DE88" s="55"/>
      <c r="DF88" s="55"/>
      <c r="DG88" s="55"/>
      <c r="DH88" s="55"/>
      <c r="DI88" s="55"/>
      <c r="DJ88" s="55"/>
      <c r="DK88" s="55"/>
      <c r="DL88" s="55"/>
      <c r="DM88" s="55"/>
      <c r="DN88" s="55"/>
      <c r="DO88" s="55"/>
      <c r="DP88" s="55"/>
      <c r="DQ88" s="55"/>
      <c r="DR88" s="55"/>
      <c r="DS88" s="55"/>
      <c r="DT88" s="55"/>
      <c r="DU88" s="55"/>
      <c r="DV88" s="55"/>
      <c r="DW88" s="55"/>
      <c r="DX88" s="55"/>
      <c r="DY88" s="55"/>
      <c r="DZ88" s="55"/>
      <c r="EA88" s="55"/>
      <c r="EB88" s="55"/>
      <c r="EC88" s="55"/>
      <c r="ED88" s="55"/>
      <c r="EE88" s="55"/>
      <c r="EF88" s="55"/>
      <c r="EG88" s="55"/>
      <c r="EH88" s="55"/>
      <c r="EI88" s="55"/>
      <c r="EJ88" s="55"/>
      <c r="EK88" s="55"/>
      <c r="EL88" s="55"/>
      <c r="EM88" s="55"/>
      <c r="EN88" s="55"/>
      <c r="EO88" s="55"/>
      <c r="EP88" s="55"/>
      <c r="EQ88" s="55"/>
      <c r="ER88" s="55"/>
      <c r="ES88" s="55"/>
      <c r="ET88" s="55"/>
      <c r="EU88" s="55"/>
      <c r="EV88" s="55"/>
      <c r="EW88" s="55"/>
      <c r="EX88" s="55"/>
      <c r="EY88" s="55"/>
      <c r="EZ88" s="55"/>
      <c r="FA88" s="55"/>
      <c r="FB88" s="55"/>
      <c r="FC88" s="55"/>
      <c r="FD88" s="55"/>
      <c r="FE88" s="55"/>
      <c r="FF88" s="55"/>
      <c r="FG88" s="55"/>
      <c r="FH88" s="55"/>
      <c r="FI88" s="55"/>
      <c r="FJ88" s="55"/>
      <c r="FK88" s="55"/>
      <c r="FL88" s="55"/>
      <c r="FM88" s="55"/>
      <c r="FN88" s="55"/>
      <c r="FO88" s="55"/>
      <c r="FP88" s="55"/>
      <c r="FQ88" s="55"/>
      <c r="FR88" s="55"/>
      <c r="FS88" s="55"/>
      <c r="FT88" s="55"/>
      <c r="FU88" s="55"/>
      <c r="FV88" s="55"/>
      <c r="FW88" s="55"/>
      <c r="FX88" s="55"/>
      <c r="FY88" s="55"/>
      <c r="FZ88" s="55"/>
      <c r="GA88" s="55"/>
      <c r="GB88" s="55"/>
      <c r="GC88" s="55"/>
      <c r="GD88" s="55"/>
      <c r="GE88" s="55"/>
      <c r="GF88" s="55"/>
      <c r="GG88" s="55"/>
      <c r="GH88" s="55"/>
      <c r="GI88" s="55"/>
      <c r="GJ88" s="55"/>
      <c r="GK88" s="55"/>
      <c r="GL88" s="55"/>
      <c r="GM88" s="55"/>
      <c r="GN88" s="55"/>
      <c r="GO88" s="55"/>
      <c r="GP88" s="55"/>
      <c r="GQ88" s="55"/>
      <c r="GR88" s="55"/>
      <c r="GS88" s="55"/>
      <c r="GT88" s="55"/>
      <c r="GU88" s="55"/>
      <c r="GV88" s="55"/>
      <c r="GW88" s="55"/>
      <c r="GX88" s="55"/>
      <c r="GY88" s="55"/>
      <c r="GZ88" s="55"/>
      <c r="HA88" s="55"/>
      <c r="HB88" s="55"/>
      <c r="HC88" s="55"/>
      <c r="HD88" s="55"/>
      <c r="HE88" s="55"/>
      <c r="HF88" s="55"/>
      <c r="HG88" s="55"/>
      <c r="HH88" s="55"/>
      <c r="HI88" s="55"/>
      <c r="HJ88" s="55"/>
      <c r="HK88" s="55"/>
      <c r="HL88" s="55"/>
      <c r="HM88" s="55"/>
      <c r="HN88" s="55"/>
      <c r="HO88" s="55"/>
      <c r="HP88" s="55"/>
      <c r="HQ88" s="55"/>
      <c r="HR88" s="55"/>
      <c r="HS88" s="55"/>
      <c r="HT88" s="55"/>
      <c r="HU88" s="55"/>
      <c r="HV88" s="55"/>
      <c r="HW88" s="55"/>
      <c r="HX88" s="55"/>
      <c r="HY88" s="55"/>
      <c r="HZ88" s="55"/>
      <c r="IA88" s="55"/>
      <c r="IB88" s="55"/>
      <c r="IC88" s="55"/>
      <c r="ID88" s="55"/>
      <c r="IE88" s="55"/>
      <c r="IF88" s="55"/>
    </row>
    <row r="89" spans="1:240" ht="16.5" customHeight="1">
      <c r="A89" s="51" t="s">
        <v>357</v>
      </c>
      <c r="B89" s="49" t="s">
        <v>358</v>
      </c>
      <c r="C89" s="98">
        <f>+C90+C181+C220+C224+C251+C253</f>
        <v>0</v>
      </c>
      <c r="D89" s="98">
        <f t="shared" ref="D89:H89" si="41">+D90+D181+D220+D224+D251+D253</f>
        <v>653317670</v>
      </c>
      <c r="E89" s="98">
        <f t="shared" si="41"/>
        <v>622306680</v>
      </c>
      <c r="F89" s="98">
        <f t="shared" si="41"/>
        <v>587677320</v>
      </c>
      <c r="G89" s="98">
        <f t="shared" si="41"/>
        <v>545248938.75999999</v>
      </c>
      <c r="H89" s="98">
        <f t="shared" si="41"/>
        <v>53830132.490000002</v>
      </c>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55"/>
      <c r="BU89" s="55"/>
      <c r="BV89" s="55"/>
      <c r="BW89" s="55"/>
      <c r="BX89" s="55"/>
      <c r="BY89" s="55"/>
      <c r="BZ89" s="55"/>
      <c r="CA89" s="55"/>
      <c r="CB89" s="55"/>
      <c r="CC89" s="55"/>
      <c r="CD89" s="55"/>
      <c r="CE89" s="55"/>
      <c r="CF89" s="55"/>
      <c r="CG89" s="55"/>
      <c r="CH89" s="55"/>
      <c r="CI89" s="55"/>
      <c r="CJ89" s="55"/>
      <c r="CK89" s="55"/>
      <c r="CL89" s="55"/>
      <c r="CM89" s="55"/>
      <c r="CN89" s="55"/>
      <c r="CO89" s="55"/>
      <c r="CP89" s="55"/>
      <c r="CQ89" s="55"/>
      <c r="CR89" s="55"/>
      <c r="CS89" s="55"/>
      <c r="CT89" s="55"/>
      <c r="CU89" s="55"/>
      <c r="CV89" s="55"/>
      <c r="CW89" s="55"/>
      <c r="CX89" s="55"/>
      <c r="CY89" s="55"/>
      <c r="CZ89" s="55"/>
      <c r="DA89" s="55"/>
      <c r="DB89" s="55"/>
      <c r="DC89" s="55"/>
      <c r="DD89" s="55"/>
      <c r="DE89" s="55"/>
      <c r="DF89" s="55"/>
      <c r="DG89" s="55"/>
      <c r="DH89" s="55"/>
      <c r="DI89" s="55"/>
      <c r="DJ89" s="55"/>
      <c r="DK89" s="55"/>
      <c r="DL89" s="55"/>
      <c r="DM89" s="55"/>
      <c r="DN89" s="55"/>
      <c r="DO89" s="55"/>
      <c r="DP89" s="55"/>
      <c r="DQ89" s="55"/>
      <c r="DR89" s="55"/>
      <c r="DS89" s="55"/>
      <c r="DT89" s="55"/>
      <c r="DU89" s="55"/>
      <c r="DV89" s="55"/>
      <c r="DW89" s="55"/>
      <c r="DX89" s="55"/>
      <c r="DY89" s="55"/>
      <c r="DZ89" s="55"/>
      <c r="EA89" s="55"/>
      <c r="EB89" s="55"/>
      <c r="EC89" s="55"/>
      <c r="ED89" s="55"/>
      <c r="EE89" s="55"/>
      <c r="EF89" s="55"/>
      <c r="EG89" s="55"/>
      <c r="EH89" s="55"/>
      <c r="EI89" s="55"/>
      <c r="EJ89" s="55"/>
      <c r="EK89" s="55"/>
      <c r="EL89" s="55"/>
      <c r="EM89" s="55"/>
      <c r="EN89" s="55"/>
      <c r="EO89" s="55"/>
      <c r="EP89" s="55"/>
      <c r="EQ89" s="55"/>
      <c r="ER89" s="55"/>
      <c r="ES89" s="55"/>
      <c r="ET89" s="55"/>
      <c r="EU89" s="55"/>
      <c r="EV89" s="55"/>
      <c r="EW89" s="55"/>
      <c r="EX89" s="55"/>
      <c r="EY89" s="55"/>
      <c r="EZ89" s="55"/>
      <c r="FA89" s="55"/>
      <c r="FB89" s="55"/>
      <c r="FC89" s="55"/>
      <c r="FD89" s="55"/>
      <c r="FE89" s="55"/>
      <c r="FF89" s="55"/>
      <c r="FG89" s="55"/>
      <c r="FH89" s="55"/>
      <c r="FI89" s="55"/>
      <c r="FJ89" s="55"/>
      <c r="FK89" s="55"/>
      <c r="FL89" s="55"/>
      <c r="FM89" s="55"/>
      <c r="FN89" s="55"/>
      <c r="FO89" s="55"/>
      <c r="FP89" s="55"/>
      <c r="FQ89" s="55"/>
      <c r="FR89" s="55"/>
      <c r="FS89" s="55"/>
      <c r="FT89" s="55"/>
      <c r="FU89" s="55"/>
      <c r="FV89" s="55"/>
      <c r="FW89" s="55"/>
      <c r="FX89" s="55"/>
      <c r="FY89" s="55"/>
      <c r="FZ89" s="55"/>
      <c r="GA89" s="55"/>
      <c r="GB89" s="55"/>
      <c r="GC89" s="55"/>
      <c r="GD89" s="55"/>
      <c r="GE89" s="55"/>
      <c r="GF89" s="55"/>
      <c r="GG89" s="55"/>
      <c r="GH89" s="55"/>
      <c r="GI89" s="55"/>
      <c r="GJ89" s="55"/>
      <c r="GK89" s="55"/>
      <c r="GL89" s="55"/>
      <c r="GM89" s="55"/>
      <c r="GN89" s="55"/>
      <c r="GO89" s="55"/>
      <c r="GP89" s="55"/>
      <c r="GQ89" s="55"/>
      <c r="GR89" s="55"/>
      <c r="GS89" s="55"/>
      <c r="GT89" s="55"/>
      <c r="GU89" s="55"/>
      <c r="GV89" s="55"/>
      <c r="GW89" s="55"/>
      <c r="GX89" s="55"/>
      <c r="GY89" s="55"/>
      <c r="GZ89" s="55"/>
      <c r="HA89" s="55"/>
      <c r="HB89" s="55"/>
      <c r="HC89" s="55"/>
      <c r="HD89" s="55"/>
      <c r="HE89" s="55"/>
      <c r="HF89" s="55"/>
      <c r="HG89" s="55"/>
      <c r="HH89" s="55"/>
      <c r="HI89" s="55"/>
      <c r="HJ89" s="55"/>
      <c r="HK89" s="55"/>
      <c r="HL89" s="55"/>
      <c r="HM89" s="55"/>
      <c r="HN89" s="55"/>
      <c r="HO89" s="55"/>
      <c r="HP89" s="55"/>
      <c r="HQ89" s="55"/>
      <c r="HR89" s="55"/>
      <c r="HS89" s="55"/>
      <c r="HT89" s="55"/>
      <c r="HU89" s="55"/>
      <c r="HV89" s="55"/>
      <c r="HW89" s="55"/>
      <c r="HX89" s="55"/>
      <c r="HY89" s="55"/>
      <c r="HZ89" s="55"/>
      <c r="IA89" s="55"/>
      <c r="IB89" s="55"/>
      <c r="IC89" s="55"/>
      <c r="ID89" s="55"/>
      <c r="IE89" s="55"/>
      <c r="IF89" s="55"/>
    </row>
    <row r="90" spans="1:240" s="55" customFormat="1" ht="16.5" customHeight="1">
      <c r="A90" s="46" t="s">
        <v>359</v>
      </c>
      <c r="B90" s="49" t="s">
        <v>360</v>
      </c>
      <c r="C90" s="96">
        <f>+C91+C107+C143+C173+C177</f>
        <v>0</v>
      </c>
      <c r="D90" s="96">
        <f t="shared" ref="D90:H90" si="42">+D91+D107+D143+D173+D177</f>
        <v>244281040</v>
      </c>
      <c r="E90" s="96">
        <f t="shared" si="42"/>
        <v>264444020</v>
      </c>
      <c r="F90" s="96">
        <f t="shared" si="42"/>
        <v>262327170</v>
      </c>
      <c r="G90" s="96">
        <f t="shared" si="42"/>
        <v>236698321.91</v>
      </c>
      <c r="H90" s="96">
        <f t="shared" si="42"/>
        <v>16262040.069999998</v>
      </c>
    </row>
    <row r="91" spans="1:240" s="55" customFormat="1" ht="16.5" customHeight="1">
      <c r="A91" s="51" t="s">
        <v>361</v>
      </c>
      <c r="B91" s="49" t="s">
        <v>362</v>
      </c>
      <c r="C91" s="96">
        <f t="shared" ref="C91" si="43">+C92+C104+C105+C95+C98+C93+C94</f>
        <v>0</v>
      </c>
      <c r="D91" s="96">
        <f t="shared" ref="D91:H91" si="44">+D92+D104+D105+D95+D98+D93+D94</f>
        <v>113005370</v>
      </c>
      <c r="E91" s="96">
        <f t="shared" si="44"/>
        <v>125475090</v>
      </c>
      <c r="F91" s="96">
        <f t="shared" si="44"/>
        <v>125018930</v>
      </c>
      <c r="G91" s="96">
        <f t="shared" si="44"/>
        <v>117223368.95</v>
      </c>
      <c r="H91" s="96">
        <f t="shared" si="44"/>
        <v>5849101.7399999993</v>
      </c>
    </row>
    <row r="92" spans="1:240" s="55" customFormat="1" ht="16.5" customHeight="1">
      <c r="A92" s="51"/>
      <c r="B92" s="52" t="s">
        <v>363</v>
      </c>
      <c r="C92" s="97"/>
      <c r="D92" s="96">
        <v>79816000</v>
      </c>
      <c r="E92" s="96">
        <v>84503010</v>
      </c>
      <c r="F92" s="96">
        <v>84503010</v>
      </c>
      <c r="G92" s="96">
        <v>79252999.999999985</v>
      </c>
      <c r="H92" s="96">
        <v>3760390</v>
      </c>
    </row>
    <row r="93" spans="1:240" s="55" customFormat="1" ht="45">
      <c r="A93" s="51"/>
      <c r="B93" s="52" t="s">
        <v>364</v>
      </c>
      <c r="C93" s="97"/>
      <c r="D93" s="96">
        <v>2290</v>
      </c>
      <c r="E93" s="96">
        <v>2290</v>
      </c>
      <c r="F93" s="96">
        <v>2290</v>
      </c>
      <c r="G93" s="96">
        <v>2177.06</v>
      </c>
      <c r="H93" s="96">
        <v>333.6</v>
      </c>
    </row>
    <row r="94" spans="1:240" s="55" customFormat="1" ht="60">
      <c r="A94" s="51"/>
      <c r="B94" s="52" t="s">
        <v>365</v>
      </c>
      <c r="C94" s="97"/>
      <c r="D94" s="96">
        <v>7730</v>
      </c>
      <c r="E94" s="96">
        <v>7730</v>
      </c>
      <c r="F94" s="96">
        <v>7730</v>
      </c>
      <c r="G94" s="96">
        <v>7190.42</v>
      </c>
      <c r="H94" s="96">
        <v>1081.71</v>
      </c>
    </row>
    <row r="95" spans="1:240" s="55" customFormat="1" ht="16.5" customHeight="1">
      <c r="A95" s="51"/>
      <c r="B95" s="52" t="s">
        <v>366</v>
      </c>
      <c r="C95" s="97">
        <f t="shared" ref="C95:H95" si="45">C96+C97</f>
        <v>0</v>
      </c>
      <c r="D95" s="97">
        <f t="shared" si="45"/>
        <v>15401240</v>
      </c>
      <c r="E95" s="97">
        <f t="shared" si="45"/>
        <v>23096000</v>
      </c>
      <c r="F95" s="97">
        <f t="shared" si="45"/>
        <v>23096000</v>
      </c>
      <c r="G95" s="97">
        <f t="shared" si="45"/>
        <v>22500593</v>
      </c>
      <c r="H95" s="97">
        <f t="shared" si="45"/>
        <v>1700003.73</v>
      </c>
    </row>
    <row r="96" spans="1:240" s="55" customFormat="1" ht="16.5" customHeight="1">
      <c r="A96" s="51"/>
      <c r="B96" s="52" t="s">
        <v>367</v>
      </c>
      <c r="C96" s="97"/>
      <c r="D96" s="96">
        <v>15401240</v>
      </c>
      <c r="E96" s="96">
        <v>23096000</v>
      </c>
      <c r="F96" s="96">
        <v>23096000</v>
      </c>
      <c r="G96" s="96">
        <v>22500593</v>
      </c>
      <c r="H96" s="96">
        <v>1700003.73</v>
      </c>
    </row>
    <row r="97" spans="1:241" s="55" customFormat="1" ht="60">
      <c r="A97" s="51"/>
      <c r="B97" s="52" t="s">
        <v>365</v>
      </c>
      <c r="C97" s="97"/>
      <c r="D97" s="96"/>
      <c r="E97" s="96"/>
      <c r="F97" s="96"/>
      <c r="G97" s="96"/>
      <c r="H97" s="96"/>
    </row>
    <row r="98" spans="1:241" s="55" customFormat="1" ht="16.5" customHeight="1">
      <c r="A98" s="51"/>
      <c r="B98" s="63" t="s">
        <v>368</v>
      </c>
      <c r="C98" s="97">
        <f t="shared" ref="C98" si="46">C99+C102+C103</f>
        <v>0</v>
      </c>
      <c r="D98" s="97">
        <f t="shared" ref="D98:H98" si="47">D99+D102+D103</f>
        <v>15445660</v>
      </c>
      <c r="E98" s="97">
        <f t="shared" si="47"/>
        <v>15542610</v>
      </c>
      <c r="F98" s="97">
        <f t="shared" si="47"/>
        <v>15507510</v>
      </c>
      <c r="G98" s="97">
        <f t="shared" si="47"/>
        <v>13784490.210000001</v>
      </c>
      <c r="H98" s="97">
        <f t="shared" si="47"/>
        <v>115121.63</v>
      </c>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row>
    <row r="99" spans="1:241" s="55" customFormat="1" ht="30">
      <c r="A99" s="51"/>
      <c r="B99" s="52" t="s">
        <v>369</v>
      </c>
      <c r="C99" s="97">
        <f t="shared" ref="C99" si="48">C100+C101</f>
        <v>0</v>
      </c>
      <c r="D99" s="97">
        <f t="shared" ref="D99:H99" si="49">D100+D101</f>
        <v>14410870</v>
      </c>
      <c r="E99" s="97">
        <f t="shared" si="49"/>
        <v>14433620</v>
      </c>
      <c r="F99" s="97">
        <f t="shared" si="49"/>
        <v>14433620</v>
      </c>
      <c r="G99" s="97">
        <f t="shared" si="49"/>
        <v>12775548.720000001</v>
      </c>
      <c r="H99" s="97">
        <f t="shared" si="49"/>
        <v>0</v>
      </c>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row>
    <row r="100" spans="1:241">
      <c r="A100" s="51"/>
      <c r="B100" s="52" t="s">
        <v>367</v>
      </c>
      <c r="C100" s="97"/>
      <c r="D100" s="96">
        <v>14410870</v>
      </c>
      <c r="E100" s="96">
        <v>14433620</v>
      </c>
      <c r="F100" s="96">
        <v>14433620</v>
      </c>
      <c r="G100" s="96">
        <v>12775548.720000001</v>
      </c>
      <c r="H100" s="96">
        <v>0</v>
      </c>
      <c r="IG100" s="55"/>
    </row>
    <row r="101" spans="1:241" ht="60">
      <c r="A101" s="51"/>
      <c r="B101" s="52" t="s">
        <v>365</v>
      </c>
      <c r="C101" s="97"/>
      <c r="D101" s="96"/>
      <c r="E101" s="96"/>
      <c r="F101" s="96"/>
      <c r="G101" s="96"/>
      <c r="H101" s="96"/>
      <c r="IG101" s="55"/>
    </row>
    <row r="102" spans="1:241" ht="60">
      <c r="A102" s="51"/>
      <c r="B102" s="52" t="s">
        <v>370</v>
      </c>
      <c r="C102" s="97"/>
      <c r="D102" s="96">
        <v>610720</v>
      </c>
      <c r="E102" s="96">
        <v>593990</v>
      </c>
      <c r="F102" s="96">
        <v>593990</v>
      </c>
      <c r="G102" s="96">
        <v>529055.51</v>
      </c>
      <c r="H102" s="96">
        <v>0</v>
      </c>
      <c r="IG102" s="55"/>
    </row>
    <row r="103" spans="1:241" ht="45">
      <c r="A103" s="51"/>
      <c r="B103" s="52" t="s">
        <v>371</v>
      </c>
      <c r="C103" s="97"/>
      <c r="D103" s="96">
        <v>424070</v>
      </c>
      <c r="E103" s="96">
        <v>515000</v>
      </c>
      <c r="F103" s="96">
        <v>479900</v>
      </c>
      <c r="G103" s="96">
        <v>479885.98</v>
      </c>
      <c r="H103" s="96">
        <v>115121.63</v>
      </c>
      <c r="IG103" s="55"/>
    </row>
    <row r="104" spans="1:241" s="48" customFormat="1" ht="16.5" customHeight="1">
      <c r="A104" s="51"/>
      <c r="B104" s="52" t="s">
        <v>372</v>
      </c>
      <c r="C104" s="97"/>
      <c r="D104" s="96">
        <v>56450</v>
      </c>
      <c r="E104" s="96">
        <v>56450</v>
      </c>
      <c r="F104" s="96">
        <v>47740</v>
      </c>
      <c r="G104" s="96">
        <v>46568.26</v>
      </c>
      <c r="H104" s="96">
        <v>5688.26</v>
      </c>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55"/>
    </row>
    <row r="105" spans="1:241" ht="45">
      <c r="A105" s="51"/>
      <c r="B105" s="52" t="s">
        <v>373</v>
      </c>
      <c r="C105" s="97"/>
      <c r="D105" s="96">
        <v>2276000</v>
      </c>
      <c r="E105" s="96">
        <v>2267000</v>
      </c>
      <c r="F105" s="96">
        <v>1854650</v>
      </c>
      <c r="G105" s="96">
        <v>1629350</v>
      </c>
      <c r="H105" s="96">
        <v>266482.81</v>
      </c>
      <c r="IG105" s="55"/>
    </row>
    <row r="106" spans="1:241">
      <c r="A106" s="51"/>
      <c r="B106" s="53" t="s">
        <v>356</v>
      </c>
      <c r="C106" s="97"/>
      <c r="D106" s="96"/>
      <c r="E106" s="96"/>
      <c r="F106" s="96"/>
      <c r="G106" s="96">
        <v>-8192.1299999999992</v>
      </c>
      <c r="H106" s="96">
        <v>-118.88</v>
      </c>
      <c r="I106" s="37" t="s">
        <v>536</v>
      </c>
    </row>
    <row r="107" spans="1:241" ht="30">
      <c r="A107" s="103" t="s">
        <v>374</v>
      </c>
      <c r="B107" s="49" t="s">
        <v>375</v>
      </c>
      <c r="C107" s="97">
        <f t="shared" ref="C107" si="50">C108+C111+C114+C117+C120+C123+C129+C126+C132</f>
        <v>0</v>
      </c>
      <c r="D107" s="97">
        <f t="shared" ref="D107:H107" si="51">D108+D111+D114+D117+D120+D123+D129+D126+D132</f>
        <v>102611410</v>
      </c>
      <c r="E107" s="97">
        <f t="shared" si="51"/>
        <v>110228300</v>
      </c>
      <c r="F107" s="97">
        <f t="shared" si="51"/>
        <v>110228300</v>
      </c>
      <c r="G107" s="97">
        <f t="shared" si="51"/>
        <v>95350015.309999987</v>
      </c>
      <c r="H107" s="97">
        <f t="shared" si="51"/>
        <v>9822497.3399999999</v>
      </c>
      <c r="I107" s="107" t="e">
        <f>#REF!-#REF!</f>
        <v>#REF!</v>
      </c>
      <c r="J107" s="48" t="s">
        <v>537</v>
      </c>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48"/>
      <c r="EK107" s="48"/>
      <c r="EL107" s="48"/>
      <c r="EM107" s="48"/>
      <c r="EN107" s="48"/>
      <c r="EO107" s="48"/>
      <c r="EP107" s="48"/>
      <c r="EQ107" s="48"/>
      <c r="ER107" s="48"/>
      <c r="ES107" s="48"/>
      <c r="ET107" s="48"/>
      <c r="EU107" s="48"/>
      <c r="EV107" s="48"/>
      <c r="EW107" s="48"/>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48"/>
      <c r="HC107" s="48"/>
      <c r="HD107" s="48"/>
      <c r="HE107" s="48"/>
      <c r="HF107" s="48"/>
      <c r="HG107" s="48"/>
      <c r="HH107" s="48"/>
      <c r="HI107" s="48"/>
      <c r="HJ107" s="48"/>
      <c r="HK107" s="48"/>
      <c r="HL107" s="48"/>
      <c r="HM107" s="48"/>
      <c r="HN107" s="48"/>
      <c r="HO107" s="48"/>
      <c r="HP107" s="48"/>
      <c r="HQ107" s="48"/>
      <c r="HR107" s="48"/>
      <c r="HS107" s="48"/>
      <c r="HT107" s="48"/>
      <c r="HU107" s="48"/>
      <c r="HV107" s="48"/>
      <c r="HW107" s="48"/>
      <c r="HX107" s="48"/>
      <c r="HY107" s="48"/>
      <c r="HZ107" s="48"/>
      <c r="IA107" s="48"/>
      <c r="IB107" s="48"/>
      <c r="IC107" s="48"/>
      <c r="ID107" s="48"/>
      <c r="IE107" s="48"/>
      <c r="IF107" s="48"/>
    </row>
    <row r="108" spans="1:241" ht="16.5" customHeight="1">
      <c r="A108" s="51"/>
      <c r="B108" s="52" t="s">
        <v>376</v>
      </c>
      <c r="C108" s="97">
        <f t="shared" ref="C108" si="52">C109+C110</f>
        <v>0</v>
      </c>
      <c r="D108" s="97">
        <f t="shared" ref="D108:H108" si="53">D109+D110</f>
        <v>3740460</v>
      </c>
      <c r="E108" s="97">
        <f t="shared" si="53"/>
        <v>4046050</v>
      </c>
      <c r="F108" s="97">
        <f t="shared" si="53"/>
        <v>4046050</v>
      </c>
      <c r="G108" s="97">
        <f t="shared" si="53"/>
        <v>3393220</v>
      </c>
      <c r="H108" s="97">
        <f t="shared" si="53"/>
        <v>135380</v>
      </c>
      <c r="I108" s="107" t="e">
        <f>#REF!-#REF!</f>
        <v>#REF!</v>
      </c>
      <c r="J108" s="48" t="s">
        <v>538</v>
      </c>
    </row>
    <row r="109" spans="1:241">
      <c r="A109" s="51"/>
      <c r="B109" s="52" t="s">
        <v>363</v>
      </c>
      <c r="C109" s="97"/>
      <c r="D109" s="96">
        <v>3740050</v>
      </c>
      <c r="E109" s="96">
        <v>4045640</v>
      </c>
      <c r="F109" s="96">
        <v>4045640</v>
      </c>
      <c r="G109" s="96">
        <v>3393220</v>
      </c>
      <c r="H109" s="96">
        <v>135380</v>
      </c>
      <c r="I109" s="107" t="e">
        <f>#REF!-#REF!</f>
        <v>#REF!</v>
      </c>
      <c r="J109" s="48" t="s">
        <v>539</v>
      </c>
    </row>
    <row r="110" spans="1:241" ht="60">
      <c r="A110" s="51"/>
      <c r="B110" s="52" t="s">
        <v>365</v>
      </c>
      <c r="C110" s="97"/>
      <c r="D110" s="96">
        <v>410</v>
      </c>
      <c r="E110" s="96">
        <v>410</v>
      </c>
      <c r="F110" s="96">
        <v>410</v>
      </c>
      <c r="G110" s="96">
        <v>0</v>
      </c>
      <c r="H110" s="96">
        <v>0</v>
      </c>
      <c r="I110" s="107" t="e">
        <f>#REF!-#REF!</f>
        <v>#REF!</v>
      </c>
      <c r="J110" s="48" t="s">
        <v>540</v>
      </c>
    </row>
    <row r="111" spans="1:241" ht="16.5" customHeight="1">
      <c r="A111" s="51"/>
      <c r="B111" s="52" t="s">
        <v>377</v>
      </c>
      <c r="C111" s="97">
        <f t="shared" ref="C111:H111" si="54">C112+C113</f>
        <v>0</v>
      </c>
      <c r="D111" s="97">
        <f t="shared" si="54"/>
        <v>916470</v>
      </c>
      <c r="E111" s="97">
        <f t="shared" si="54"/>
        <v>928870</v>
      </c>
      <c r="F111" s="97">
        <f t="shared" si="54"/>
        <v>928870</v>
      </c>
      <c r="G111" s="97">
        <f t="shared" si="54"/>
        <v>683193.15</v>
      </c>
      <c r="H111" s="97">
        <f t="shared" si="54"/>
        <v>0</v>
      </c>
      <c r="I111" s="107" t="e">
        <f>#REF!-#REF!</f>
        <v>#REF!</v>
      </c>
      <c r="J111" s="48" t="s">
        <v>541</v>
      </c>
    </row>
    <row r="112" spans="1:241">
      <c r="A112" s="51"/>
      <c r="B112" s="52" t="s">
        <v>363</v>
      </c>
      <c r="C112" s="97"/>
      <c r="D112" s="96">
        <v>916470</v>
      </c>
      <c r="E112" s="96">
        <v>928870</v>
      </c>
      <c r="F112" s="96">
        <v>928870</v>
      </c>
      <c r="G112" s="96">
        <v>683193.15</v>
      </c>
      <c r="H112" s="96">
        <v>0</v>
      </c>
      <c r="I112" s="107" t="e">
        <f>#REF!-#REF!</f>
        <v>#REF!</v>
      </c>
      <c r="J112" s="48" t="s">
        <v>542</v>
      </c>
    </row>
    <row r="113" spans="1:241" ht="60">
      <c r="A113" s="51"/>
      <c r="B113" s="52" t="s">
        <v>365</v>
      </c>
      <c r="C113" s="97"/>
      <c r="D113" s="96"/>
      <c r="E113" s="96"/>
      <c r="F113" s="96"/>
      <c r="G113" s="96"/>
      <c r="H113" s="96"/>
      <c r="I113" s="107" t="e">
        <f>#REF!-#REF!</f>
        <v>#REF!</v>
      </c>
      <c r="J113" s="48" t="s">
        <v>543</v>
      </c>
    </row>
    <row r="114" spans="1:241">
      <c r="A114" s="51"/>
      <c r="B114" s="52" t="s">
        <v>378</v>
      </c>
      <c r="C114" s="97">
        <f t="shared" ref="C114:H114" si="55">C115+C116</f>
        <v>0</v>
      </c>
      <c r="D114" s="97">
        <f t="shared" si="55"/>
        <v>503660</v>
      </c>
      <c r="E114" s="97">
        <f t="shared" si="55"/>
        <v>214800</v>
      </c>
      <c r="F114" s="97">
        <f t="shared" si="55"/>
        <v>214800</v>
      </c>
      <c r="G114" s="97">
        <f t="shared" si="55"/>
        <v>191000</v>
      </c>
      <c r="H114" s="97">
        <f t="shared" si="55"/>
        <v>9650</v>
      </c>
      <c r="I114" s="107" t="e">
        <f>#REF!-#REF!</f>
        <v>#REF!</v>
      </c>
      <c r="J114" s="48" t="s">
        <v>544</v>
      </c>
      <c r="IG114" s="48"/>
    </row>
    <row r="115" spans="1:241">
      <c r="A115" s="51"/>
      <c r="B115" s="52" t="s">
        <v>363</v>
      </c>
      <c r="C115" s="97"/>
      <c r="D115" s="96">
        <v>503660</v>
      </c>
      <c r="E115" s="96">
        <v>214800</v>
      </c>
      <c r="F115" s="96">
        <v>214800</v>
      </c>
      <c r="G115" s="96">
        <v>191000</v>
      </c>
      <c r="H115" s="96">
        <v>9650</v>
      </c>
      <c r="I115" s="38" t="e">
        <f t="shared" ref="I115" si="56">SUM(I107:I114)</f>
        <v>#REF!</v>
      </c>
      <c r="IG115" s="48"/>
    </row>
    <row r="116" spans="1:241" ht="60">
      <c r="A116" s="51"/>
      <c r="B116" s="52" t="s">
        <v>365</v>
      </c>
      <c r="C116" s="97"/>
      <c r="D116" s="96"/>
      <c r="E116" s="96"/>
      <c r="F116" s="96"/>
      <c r="G116" s="96"/>
      <c r="H116" s="96"/>
      <c r="IG116" s="48"/>
    </row>
    <row r="117" spans="1:241" ht="36" customHeight="1">
      <c r="A117" s="46"/>
      <c r="B117" s="52" t="s">
        <v>379</v>
      </c>
      <c r="C117" s="97">
        <f t="shared" ref="C117:H117" si="57">C118+C119</f>
        <v>0</v>
      </c>
      <c r="D117" s="97">
        <f t="shared" si="57"/>
        <v>39308450</v>
      </c>
      <c r="E117" s="97">
        <f t="shared" si="57"/>
        <v>45014100</v>
      </c>
      <c r="F117" s="97">
        <f t="shared" si="57"/>
        <v>45014100</v>
      </c>
      <c r="G117" s="97">
        <f t="shared" si="57"/>
        <v>39350890.609999999</v>
      </c>
      <c r="H117" s="97">
        <f t="shared" si="57"/>
        <v>4024567.34</v>
      </c>
    </row>
    <row r="118" spans="1:241">
      <c r="A118" s="51"/>
      <c r="B118" s="52" t="s">
        <v>363</v>
      </c>
      <c r="C118" s="97"/>
      <c r="D118" s="96">
        <v>39298760</v>
      </c>
      <c r="E118" s="96">
        <v>45004410</v>
      </c>
      <c r="F118" s="96">
        <v>45004410</v>
      </c>
      <c r="G118" s="96">
        <v>39342809.399999999</v>
      </c>
      <c r="H118" s="96">
        <v>4024029.4</v>
      </c>
    </row>
    <row r="119" spans="1:241" ht="60">
      <c r="A119" s="51"/>
      <c r="B119" s="52" t="s">
        <v>365</v>
      </c>
      <c r="C119" s="97"/>
      <c r="D119" s="96">
        <v>9690</v>
      </c>
      <c r="E119" s="96">
        <v>9690</v>
      </c>
      <c r="F119" s="96">
        <v>9690</v>
      </c>
      <c r="G119" s="96">
        <v>8081.21</v>
      </c>
      <c r="H119" s="96">
        <v>537.94000000000005</v>
      </c>
    </row>
    <row r="120" spans="1:241" ht="16.5" customHeight="1">
      <c r="A120" s="51"/>
      <c r="B120" s="64" t="s">
        <v>380</v>
      </c>
      <c r="C120" s="97">
        <f t="shared" ref="C120:H120" si="58">C121+C122</f>
        <v>0</v>
      </c>
      <c r="D120" s="97">
        <f t="shared" si="58"/>
        <v>0</v>
      </c>
      <c r="E120" s="97">
        <f t="shared" si="58"/>
        <v>0</v>
      </c>
      <c r="F120" s="97">
        <f t="shared" si="58"/>
        <v>0</v>
      </c>
      <c r="G120" s="97">
        <f t="shared" si="58"/>
        <v>0</v>
      </c>
      <c r="H120" s="97">
        <f t="shared" si="58"/>
        <v>0</v>
      </c>
    </row>
    <row r="121" spans="1:241">
      <c r="A121" s="51"/>
      <c r="B121" s="64" t="s">
        <v>363</v>
      </c>
      <c r="C121" s="97"/>
      <c r="D121" s="96"/>
      <c r="E121" s="96"/>
      <c r="F121" s="96"/>
      <c r="G121" s="96"/>
      <c r="H121" s="96"/>
    </row>
    <row r="122" spans="1:241" ht="60">
      <c r="A122" s="51"/>
      <c r="B122" s="64" t="s">
        <v>365</v>
      </c>
      <c r="C122" s="97"/>
      <c r="D122" s="96"/>
      <c r="E122" s="96"/>
      <c r="F122" s="96"/>
      <c r="G122" s="96"/>
      <c r="H122" s="96"/>
    </row>
    <row r="123" spans="1:241" ht="30">
      <c r="A123" s="51"/>
      <c r="B123" s="52" t="s">
        <v>381</v>
      </c>
      <c r="C123" s="97">
        <f t="shared" ref="C123:H123" si="59">C124+C125</f>
        <v>0</v>
      </c>
      <c r="D123" s="97">
        <f t="shared" si="59"/>
        <v>737550</v>
      </c>
      <c r="E123" s="97">
        <f t="shared" si="59"/>
        <v>776060</v>
      </c>
      <c r="F123" s="97">
        <f t="shared" si="59"/>
        <v>776060</v>
      </c>
      <c r="G123" s="97">
        <f t="shared" si="59"/>
        <v>690140</v>
      </c>
      <c r="H123" s="97">
        <f t="shared" si="59"/>
        <v>70420</v>
      </c>
    </row>
    <row r="124" spans="1:241" ht="16.5" customHeight="1">
      <c r="A124" s="51"/>
      <c r="B124" s="52" t="s">
        <v>363</v>
      </c>
      <c r="C124" s="97"/>
      <c r="D124" s="96">
        <v>737550</v>
      </c>
      <c r="E124" s="96">
        <v>776060</v>
      </c>
      <c r="F124" s="96">
        <v>776060</v>
      </c>
      <c r="G124" s="96">
        <v>690140</v>
      </c>
      <c r="H124" s="96">
        <v>70420</v>
      </c>
    </row>
    <row r="125" spans="1:241" ht="60">
      <c r="A125" s="51"/>
      <c r="B125" s="52" t="s">
        <v>365</v>
      </c>
      <c r="C125" s="97"/>
      <c r="D125" s="96"/>
      <c r="E125" s="96"/>
      <c r="F125" s="96"/>
      <c r="G125" s="96"/>
      <c r="H125" s="96"/>
    </row>
    <row r="126" spans="1:241" s="48" customFormat="1">
      <c r="A126" s="51"/>
      <c r="B126" s="65" t="s">
        <v>382</v>
      </c>
      <c r="C126" s="97">
        <f t="shared" ref="C126:H126" si="60">C127+C128</f>
        <v>0</v>
      </c>
      <c r="D126" s="97">
        <f t="shared" si="60"/>
        <v>0</v>
      </c>
      <c r="E126" s="97">
        <f t="shared" si="60"/>
        <v>0</v>
      </c>
      <c r="F126" s="97">
        <f t="shared" si="60"/>
        <v>0</v>
      </c>
      <c r="G126" s="97">
        <f t="shared" si="60"/>
        <v>0</v>
      </c>
      <c r="H126" s="97">
        <f t="shared" si="60"/>
        <v>0</v>
      </c>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row>
    <row r="127" spans="1:241" s="48" customFormat="1">
      <c r="A127" s="51"/>
      <c r="B127" s="65" t="s">
        <v>363</v>
      </c>
      <c r="C127" s="97"/>
      <c r="D127" s="96"/>
      <c r="E127" s="96"/>
      <c r="F127" s="96"/>
      <c r="G127" s="96"/>
      <c r="H127" s="96"/>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row>
    <row r="128" spans="1:241" s="48" customFormat="1" ht="60">
      <c r="A128" s="51"/>
      <c r="B128" s="65" t="s">
        <v>365</v>
      </c>
      <c r="C128" s="97"/>
      <c r="D128" s="96"/>
      <c r="E128" s="96"/>
      <c r="F128" s="96"/>
      <c r="G128" s="96"/>
      <c r="H128" s="96"/>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row>
    <row r="129" spans="1:241" s="48" customFormat="1">
      <c r="A129" s="51"/>
      <c r="B129" s="65" t="s">
        <v>383</v>
      </c>
      <c r="C129" s="97">
        <f t="shared" ref="C129:H129" si="61">C130+C131</f>
        <v>0</v>
      </c>
      <c r="D129" s="97">
        <f t="shared" si="61"/>
        <v>38796610</v>
      </c>
      <c r="E129" s="97">
        <f t="shared" si="61"/>
        <v>42183400</v>
      </c>
      <c r="F129" s="97">
        <f t="shared" si="61"/>
        <v>42183400</v>
      </c>
      <c r="G129" s="97">
        <f t="shared" si="61"/>
        <v>35886074.25</v>
      </c>
      <c r="H129" s="97">
        <f t="shared" si="61"/>
        <v>2389990</v>
      </c>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row>
    <row r="130" spans="1:241" s="48" customFormat="1">
      <c r="A130" s="51"/>
      <c r="B130" s="65" t="s">
        <v>363</v>
      </c>
      <c r="C130" s="97"/>
      <c r="D130" s="96">
        <v>38790910</v>
      </c>
      <c r="E130" s="96">
        <v>42176390</v>
      </c>
      <c r="F130" s="96">
        <v>42176390</v>
      </c>
      <c r="G130" s="96">
        <v>35879320</v>
      </c>
      <c r="H130" s="96">
        <v>2389990</v>
      </c>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row>
    <row r="131" spans="1:241" s="48" customFormat="1" ht="60">
      <c r="A131" s="51"/>
      <c r="B131" s="65" t="s">
        <v>365</v>
      </c>
      <c r="C131" s="97"/>
      <c r="D131" s="96">
        <v>5700</v>
      </c>
      <c r="E131" s="96">
        <v>7010</v>
      </c>
      <c r="F131" s="96">
        <v>7010</v>
      </c>
      <c r="G131" s="96">
        <v>6754.25</v>
      </c>
      <c r="H131" s="96">
        <v>0</v>
      </c>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row>
    <row r="132" spans="1:241" s="48" customFormat="1" ht="30">
      <c r="A132" s="51"/>
      <c r="B132" s="66" t="s">
        <v>384</v>
      </c>
      <c r="C132" s="97">
        <f t="shared" ref="C132" si="62">C133+C136+C139+C137+C138</f>
        <v>0</v>
      </c>
      <c r="D132" s="97">
        <f t="shared" ref="D132:H132" si="63">D133+D136+D139+D137+D138</f>
        <v>18608210</v>
      </c>
      <c r="E132" s="97">
        <f t="shared" si="63"/>
        <v>17065020</v>
      </c>
      <c r="F132" s="97">
        <f t="shared" si="63"/>
        <v>17065020</v>
      </c>
      <c r="G132" s="97">
        <f t="shared" si="63"/>
        <v>15155497.300000001</v>
      </c>
      <c r="H132" s="97">
        <f t="shared" si="63"/>
        <v>3192490</v>
      </c>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row>
    <row r="133" spans="1:241" s="48" customFormat="1" ht="30">
      <c r="A133" s="51"/>
      <c r="B133" s="65" t="s">
        <v>385</v>
      </c>
      <c r="C133" s="97">
        <f t="shared" ref="C133" si="64">C134+C135</f>
        <v>0</v>
      </c>
      <c r="D133" s="97">
        <f t="shared" ref="D133:H133" si="65">D134+D135</f>
        <v>15991150</v>
      </c>
      <c r="E133" s="97">
        <f t="shared" si="65"/>
        <v>14662250</v>
      </c>
      <c r="F133" s="97">
        <f t="shared" si="65"/>
        <v>14662250</v>
      </c>
      <c r="G133" s="97">
        <f t="shared" si="65"/>
        <v>13497454.720000001</v>
      </c>
      <c r="H133" s="97">
        <f t="shared" si="65"/>
        <v>3192490</v>
      </c>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row>
    <row r="134" spans="1:241" s="48" customFormat="1" ht="16.5" customHeight="1">
      <c r="A134" s="51"/>
      <c r="B134" s="65" t="s">
        <v>363</v>
      </c>
      <c r="C134" s="97"/>
      <c r="D134" s="96">
        <v>15970270</v>
      </c>
      <c r="E134" s="96">
        <v>14641370</v>
      </c>
      <c r="F134" s="96">
        <v>14641370</v>
      </c>
      <c r="G134" s="96">
        <v>13476580</v>
      </c>
      <c r="H134" s="96">
        <v>3192490</v>
      </c>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row>
    <row r="135" spans="1:241" s="48" customFormat="1" ht="60">
      <c r="A135" s="51"/>
      <c r="B135" s="65" t="s">
        <v>365</v>
      </c>
      <c r="C135" s="97"/>
      <c r="D135" s="96">
        <v>20880</v>
      </c>
      <c r="E135" s="96">
        <v>20880</v>
      </c>
      <c r="F135" s="96">
        <v>20880</v>
      </c>
      <c r="G135" s="96">
        <v>20874.72</v>
      </c>
      <c r="H135" s="96">
        <v>0</v>
      </c>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row>
    <row r="136" spans="1:241" s="48" customFormat="1" ht="16.5" customHeight="1">
      <c r="A136" s="51"/>
      <c r="B136" s="65" t="s">
        <v>386</v>
      </c>
      <c r="C136" s="97"/>
      <c r="D136" s="96"/>
      <c r="E136" s="96"/>
      <c r="F136" s="96"/>
      <c r="G136" s="96"/>
      <c r="H136" s="96"/>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row>
    <row r="137" spans="1:241" ht="30">
      <c r="A137" s="46"/>
      <c r="B137" s="65" t="s">
        <v>387</v>
      </c>
      <c r="C137" s="97"/>
      <c r="D137" s="96">
        <v>1856560</v>
      </c>
      <c r="E137" s="96">
        <v>1789720</v>
      </c>
      <c r="F137" s="96">
        <v>1789720</v>
      </c>
      <c r="G137" s="96">
        <v>1138049.58</v>
      </c>
      <c r="H137" s="96">
        <v>0</v>
      </c>
    </row>
    <row r="138" spans="1:241" ht="16.5" customHeight="1">
      <c r="A138" s="46"/>
      <c r="B138" s="65" t="s">
        <v>388</v>
      </c>
      <c r="C138" s="97"/>
      <c r="D138" s="96"/>
      <c r="E138" s="96"/>
      <c r="F138" s="96"/>
      <c r="G138" s="96"/>
      <c r="H138" s="96"/>
    </row>
    <row r="139" spans="1:241" s="48" customFormat="1" ht="16.5" customHeight="1">
      <c r="A139" s="51"/>
      <c r="B139" s="65" t="s">
        <v>389</v>
      </c>
      <c r="C139" s="97">
        <f>C140+C141</f>
        <v>0</v>
      </c>
      <c r="D139" s="97">
        <f t="shared" ref="D139:H139" si="66">D140+D141</f>
        <v>760500</v>
      </c>
      <c r="E139" s="97">
        <f t="shared" si="66"/>
        <v>613050</v>
      </c>
      <c r="F139" s="97">
        <f t="shared" si="66"/>
        <v>613050</v>
      </c>
      <c r="G139" s="97">
        <f t="shared" si="66"/>
        <v>519993</v>
      </c>
      <c r="H139" s="97">
        <f t="shared" si="66"/>
        <v>0</v>
      </c>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row>
    <row r="140" spans="1:241" s="48" customFormat="1" ht="16.5" customHeight="1">
      <c r="A140" s="51"/>
      <c r="B140" s="65" t="s">
        <v>363</v>
      </c>
      <c r="C140" s="97"/>
      <c r="D140" s="96">
        <v>760500</v>
      </c>
      <c r="E140" s="96">
        <v>613050</v>
      </c>
      <c r="F140" s="96">
        <v>613050</v>
      </c>
      <c r="G140" s="96">
        <v>519993</v>
      </c>
      <c r="H140" s="96">
        <v>0</v>
      </c>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row>
    <row r="141" spans="1:241" s="48" customFormat="1" ht="60">
      <c r="A141" s="51"/>
      <c r="B141" s="65" t="s">
        <v>365</v>
      </c>
      <c r="C141" s="97"/>
      <c r="D141" s="96"/>
      <c r="E141" s="96"/>
      <c r="F141" s="96"/>
      <c r="G141" s="96"/>
      <c r="H141" s="96"/>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row>
    <row r="142" spans="1:241" s="48" customFormat="1" ht="16.5" customHeight="1">
      <c r="A142" s="51"/>
      <c r="B142" s="53" t="s">
        <v>356</v>
      </c>
      <c r="C142" s="97"/>
      <c r="D142" s="96"/>
      <c r="E142" s="96"/>
      <c r="F142" s="96"/>
      <c r="G142" s="96"/>
      <c r="H142" s="96"/>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row>
    <row r="143" spans="1:241" s="48" customFormat="1" ht="30">
      <c r="A143" s="51" t="s">
        <v>390</v>
      </c>
      <c r="B143" s="49" t="s">
        <v>391</v>
      </c>
      <c r="C143" s="97">
        <f t="shared" ref="C143" si="67">C144+C147+C150+C153+C156+C157+C158+C161+C162+C163</f>
        <v>0</v>
      </c>
      <c r="D143" s="97">
        <f t="shared" ref="D143:H143" si="68">D144+D147+D150+D153+D156+D157+D158+D161+D162+D163</f>
        <v>5969670</v>
      </c>
      <c r="E143" s="97">
        <f t="shared" si="68"/>
        <v>6341610</v>
      </c>
      <c r="F143" s="97">
        <f t="shared" si="68"/>
        <v>6341610</v>
      </c>
      <c r="G143" s="97">
        <f t="shared" si="68"/>
        <v>5318172.3600000003</v>
      </c>
      <c r="H143" s="97">
        <f t="shared" si="68"/>
        <v>182300</v>
      </c>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row>
    <row r="144" spans="1:241" s="48" customFormat="1">
      <c r="A144" s="51"/>
      <c r="B144" s="52" t="s">
        <v>379</v>
      </c>
      <c r="C144" s="97">
        <f t="shared" ref="C144" si="69">C145+C146</f>
        <v>0</v>
      </c>
      <c r="D144" s="97">
        <f t="shared" ref="D144:H144" si="70">D145+D146</f>
        <v>1957680</v>
      </c>
      <c r="E144" s="97">
        <f t="shared" si="70"/>
        <v>2193050</v>
      </c>
      <c r="F144" s="97">
        <f t="shared" si="70"/>
        <v>2193050</v>
      </c>
      <c r="G144" s="97">
        <f t="shared" si="70"/>
        <v>1933660</v>
      </c>
      <c r="H144" s="97">
        <f t="shared" si="70"/>
        <v>177970</v>
      </c>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row>
    <row r="145" spans="1:247" s="48" customFormat="1">
      <c r="A145" s="51"/>
      <c r="B145" s="52" t="s">
        <v>363</v>
      </c>
      <c r="C145" s="97"/>
      <c r="D145" s="96">
        <v>1955880</v>
      </c>
      <c r="E145" s="96">
        <v>2191250</v>
      </c>
      <c r="F145" s="96">
        <v>2191250</v>
      </c>
      <c r="G145" s="96">
        <v>1931980</v>
      </c>
      <c r="H145" s="96">
        <v>177970</v>
      </c>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row>
    <row r="146" spans="1:247" s="48" customFormat="1" ht="16.5" customHeight="1">
      <c r="A146" s="51"/>
      <c r="B146" s="52" t="s">
        <v>365</v>
      </c>
      <c r="C146" s="97"/>
      <c r="D146" s="96">
        <v>1800</v>
      </c>
      <c r="E146" s="96">
        <v>1800</v>
      </c>
      <c r="F146" s="96">
        <v>1800</v>
      </c>
      <c r="G146" s="96">
        <v>1680</v>
      </c>
      <c r="H146" s="96">
        <v>0</v>
      </c>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row>
    <row r="147" spans="1:247" s="48" customFormat="1" ht="30">
      <c r="A147" s="51"/>
      <c r="B147" s="67" t="s">
        <v>392</v>
      </c>
      <c r="C147" s="97">
        <f t="shared" ref="C147:H147" si="71">C148+C149</f>
        <v>0</v>
      </c>
      <c r="D147" s="97">
        <f t="shared" si="71"/>
        <v>2490950</v>
      </c>
      <c r="E147" s="97">
        <f t="shared" si="71"/>
        <v>2508550</v>
      </c>
      <c r="F147" s="97">
        <f t="shared" si="71"/>
        <v>2508550</v>
      </c>
      <c r="G147" s="97">
        <f t="shared" si="71"/>
        <v>1957963.02</v>
      </c>
      <c r="H147" s="97">
        <f t="shared" si="71"/>
        <v>4330</v>
      </c>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row>
    <row r="148" spans="1:247" s="48" customFormat="1" ht="16.5" customHeight="1">
      <c r="A148" s="51"/>
      <c r="B148" s="67" t="s">
        <v>363</v>
      </c>
      <c r="C148" s="97"/>
      <c r="D148" s="96">
        <v>2484200</v>
      </c>
      <c r="E148" s="96">
        <v>2501800</v>
      </c>
      <c r="F148" s="96">
        <v>2501800</v>
      </c>
      <c r="G148" s="96">
        <v>1951220</v>
      </c>
      <c r="H148" s="96">
        <v>4330</v>
      </c>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row>
    <row r="149" spans="1:247" s="48" customFormat="1" ht="60">
      <c r="A149" s="51"/>
      <c r="B149" s="67" t="s">
        <v>365</v>
      </c>
      <c r="C149" s="97"/>
      <c r="D149" s="96">
        <v>6750</v>
      </c>
      <c r="E149" s="96">
        <v>6750</v>
      </c>
      <c r="F149" s="96">
        <v>6750</v>
      </c>
      <c r="G149" s="96">
        <v>6743.02</v>
      </c>
      <c r="H149" s="96">
        <v>0</v>
      </c>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row>
    <row r="150" spans="1:247" s="48" customFormat="1">
      <c r="A150" s="51"/>
      <c r="B150" s="52" t="s">
        <v>393</v>
      </c>
      <c r="C150" s="97">
        <f t="shared" ref="C150:H150" si="72">C151+C152</f>
        <v>0</v>
      </c>
      <c r="D150" s="97">
        <f t="shared" si="72"/>
        <v>1521040</v>
      </c>
      <c r="E150" s="97">
        <f t="shared" si="72"/>
        <v>1640010</v>
      </c>
      <c r="F150" s="97">
        <f t="shared" si="72"/>
        <v>1640010</v>
      </c>
      <c r="G150" s="97">
        <f t="shared" si="72"/>
        <v>1426549.34</v>
      </c>
      <c r="H150" s="97">
        <f t="shared" si="72"/>
        <v>0</v>
      </c>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row>
    <row r="151" spans="1:247" s="48" customFormat="1" ht="16.5" customHeight="1">
      <c r="A151" s="51"/>
      <c r="B151" s="52" t="s">
        <v>363</v>
      </c>
      <c r="C151" s="97"/>
      <c r="D151" s="96">
        <v>1521040</v>
      </c>
      <c r="E151" s="96">
        <v>1640010</v>
      </c>
      <c r="F151" s="96">
        <v>1640010</v>
      </c>
      <c r="G151" s="96">
        <v>1426549.34</v>
      </c>
      <c r="H151" s="96">
        <v>0</v>
      </c>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row>
    <row r="152" spans="1:247" s="48" customFormat="1" ht="60">
      <c r="A152" s="46"/>
      <c r="B152" s="52" t="s">
        <v>365</v>
      </c>
      <c r="C152" s="97"/>
      <c r="D152" s="96"/>
      <c r="E152" s="96"/>
      <c r="F152" s="96"/>
      <c r="G152" s="96"/>
      <c r="H152" s="96"/>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row>
    <row r="153" spans="1:247" s="109" customFormat="1" ht="30">
      <c r="A153" s="104"/>
      <c r="B153" s="105" t="s">
        <v>394</v>
      </c>
      <c r="C153" s="106">
        <f>C154+C155</f>
        <v>0</v>
      </c>
      <c r="D153" s="106">
        <f t="shared" ref="D153:H153" si="73">D154+D155</f>
        <v>0</v>
      </c>
      <c r="E153" s="106">
        <f t="shared" si="73"/>
        <v>0</v>
      </c>
      <c r="F153" s="106">
        <f t="shared" si="73"/>
        <v>0</v>
      </c>
      <c r="G153" s="106">
        <f t="shared" si="73"/>
        <v>0</v>
      </c>
      <c r="H153" s="106">
        <f t="shared" si="73"/>
        <v>0</v>
      </c>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108"/>
      <c r="ED153" s="108"/>
      <c r="EE153" s="108"/>
      <c r="EF153" s="108"/>
      <c r="EG153" s="108"/>
      <c r="EH153" s="108"/>
      <c r="EI153" s="108"/>
      <c r="EJ153" s="108"/>
      <c r="EK153" s="108"/>
      <c r="EL153" s="108"/>
      <c r="EM153" s="108"/>
      <c r="EN153" s="108"/>
      <c r="EO153" s="108"/>
      <c r="EP153" s="108"/>
      <c r="EQ153" s="108"/>
      <c r="ER153" s="108"/>
      <c r="ES153" s="108"/>
      <c r="ET153" s="108"/>
      <c r="EU153" s="108"/>
      <c r="EV153" s="108"/>
      <c r="EW153" s="108"/>
      <c r="EX153" s="108"/>
      <c r="EY153" s="108"/>
      <c r="EZ153" s="108"/>
      <c r="FA153" s="108"/>
      <c r="FB153" s="108"/>
      <c r="FC153" s="108"/>
      <c r="FD153" s="108"/>
      <c r="FE153" s="108"/>
      <c r="FF153" s="108"/>
      <c r="FG153" s="108"/>
      <c r="FH153" s="108"/>
      <c r="FI153" s="108"/>
      <c r="FJ153" s="108"/>
      <c r="FK153" s="108"/>
      <c r="FL153" s="108"/>
      <c r="FM153" s="108"/>
      <c r="FN153" s="108"/>
      <c r="FO153" s="108"/>
      <c r="FP153" s="108"/>
      <c r="FQ153" s="108"/>
      <c r="FR153" s="108"/>
      <c r="FS153" s="108"/>
      <c r="FT153" s="108"/>
      <c r="FU153" s="108"/>
      <c r="FV153" s="108"/>
      <c r="FW153" s="108"/>
      <c r="FX153" s="108"/>
      <c r="FY153" s="108"/>
      <c r="FZ153" s="108"/>
      <c r="GA153" s="108"/>
      <c r="GB153" s="108"/>
      <c r="GC153" s="108"/>
      <c r="GD153" s="108"/>
      <c r="GE153" s="108"/>
      <c r="GF153" s="108"/>
      <c r="GG153" s="108"/>
      <c r="GH153" s="108"/>
      <c r="GI153" s="108"/>
      <c r="GJ153" s="108"/>
      <c r="GK153" s="108"/>
      <c r="GL153" s="108"/>
      <c r="GM153" s="108"/>
      <c r="GN153" s="108"/>
      <c r="GO153" s="108"/>
      <c r="GP153" s="108"/>
      <c r="GQ153" s="108"/>
      <c r="GR153" s="108"/>
      <c r="GS153" s="108"/>
      <c r="GT153" s="108"/>
      <c r="GU153" s="108"/>
      <c r="GV153" s="108"/>
      <c r="GW153" s="108"/>
      <c r="GX153" s="108"/>
      <c r="GY153" s="108"/>
      <c r="GZ153" s="108"/>
      <c r="HA153" s="108"/>
      <c r="HB153" s="108"/>
      <c r="HC153" s="108"/>
      <c r="HD153" s="108"/>
      <c r="HE153" s="108"/>
      <c r="HF153" s="108"/>
      <c r="HG153" s="108"/>
      <c r="HH153" s="108"/>
      <c r="HI153" s="108"/>
      <c r="HJ153" s="108"/>
      <c r="HK153" s="108"/>
      <c r="HL153" s="108"/>
      <c r="HM153" s="108"/>
      <c r="HN153" s="108"/>
      <c r="HO153" s="108"/>
      <c r="HP153" s="108"/>
      <c r="HQ153" s="108"/>
      <c r="HR153" s="108"/>
      <c r="HS153" s="108"/>
      <c r="HT153" s="108"/>
      <c r="HU153" s="108"/>
      <c r="HV153" s="108"/>
      <c r="HW153" s="108"/>
      <c r="HX153" s="108"/>
      <c r="HY153" s="108"/>
      <c r="HZ153" s="108"/>
      <c r="IA153" s="108"/>
      <c r="IB153" s="108"/>
      <c r="IC153" s="108"/>
      <c r="ID153" s="108"/>
      <c r="IE153" s="108"/>
      <c r="IF153" s="108"/>
      <c r="IG153" s="108"/>
    </row>
    <row r="154" spans="1:247" s="109" customFormat="1">
      <c r="A154" s="104"/>
      <c r="B154" s="105" t="s">
        <v>363</v>
      </c>
      <c r="C154" s="106"/>
      <c r="D154" s="125"/>
      <c r="E154" s="125"/>
      <c r="F154" s="125"/>
      <c r="G154" s="125"/>
      <c r="H154" s="125"/>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c r="FM154" s="108"/>
      <c r="FN154" s="108"/>
      <c r="FO154" s="108"/>
      <c r="FP154" s="108"/>
      <c r="FQ154" s="108"/>
      <c r="FR154" s="108"/>
      <c r="FS154" s="108"/>
      <c r="FT154" s="108"/>
      <c r="FU154" s="108"/>
      <c r="FV154" s="108"/>
      <c r="FW154" s="108"/>
      <c r="FX154" s="108"/>
      <c r="FY154" s="108"/>
      <c r="FZ154" s="108"/>
      <c r="GA154" s="108"/>
      <c r="GB154" s="108"/>
      <c r="GC154" s="108"/>
      <c r="GD154" s="108"/>
      <c r="GE154" s="108"/>
      <c r="GF154" s="108"/>
      <c r="GG154" s="108"/>
      <c r="GH154" s="108"/>
      <c r="GI154" s="108"/>
      <c r="GJ154" s="108"/>
      <c r="GK154" s="108"/>
      <c r="GL154" s="108"/>
      <c r="GM154" s="108"/>
      <c r="GN154" s="108"/>
      <c r="GO154" s="108"/>
      <c r="GP154" s="108"/>
      <c r="GQ154" s="108"/>
      <c r="GR154" s="108"/>
      <c r="GS154" s="108"/>
      <c r="GT154" s="108"/>
      <c r="GU154" s="108"/>
      <c r="GV154" s="108"/>
      <c r="GW154" s="108"/>
      <c r="GX154" s="108"/>
      <c r="GY154" s="108"/>
      <c r="GZ154" s="108"/>
      <c r="HA154" s="108"/>
      <c r="HB154" s="108"/>
      <c r="HC154" s="108"/>
      <c r="HD154" s="108"/>
      <c r="HE154" s="108"/>
      <c r="HF154" s="108"/>
      <c r="HG154" s="108"/>
      <c r="HH154" s="108"/>
      <c r="HI154" s="108"/>
      <c r="HJ154" s="108"/>
      <c r="HK154" s="108"/>
      <c r="HL154" s="108"/>
      <c r="HM154" s="108"/>
      <c r="HN154" s="108"/>
      <c r="HO154" s="108"/>
      <c r="HP154" s="108"/>
      <c r="HQ154" s="108"/>
      <c r="HR154" s="108"/>
      <c r="HS154" s="108"/>
      <c r="HT154" s="108"/>
      <c r="HU154" s="108"/>
      <c r="HV154" s="108"/>
      <c r="HW154" s="108"/>
      <c r="HX154" s="108"/>
      <c r="HY154" s="108"/>
      <c r="HZ154" s="108"/>
      <c r="IA154" s="108"/>
      <c r="IB154" s="108"/>
      <c r="IC154" s="108"/>
      <c r="ID154" s="108"/>
      <c r="IE154" s="108"/>
      <c r="IF154" s="108"/>
      <c r="IG154" s="108"/>
    </row>
    <row r="155" spans="1:247" s="109" customFormat="1" ht="60">
      <c r="A155" s="104"/>
      <c r="B155" s="105" t="s">
        <v>365</v>
      </c>
      <c r="C155" s="106"/>
      <c r="D155" s="125"/>
      <c r="E155" s="125"/>
      <c r="F155" s="125"/>
      <c r="G155" s="125"/>
      <c r="H155" s="125"/>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108"/>
      <c r="ED155" s="108"/>
      <c r="EE155" s="108"/>
      <c r="EF155" s="108"/>
      <c r="EG155" s="108"/>
      <c r="EH155" s="108"/>
      <c r="EI155" s="108"/>
      <c r="EJ155" s="108"/>
      <c r="EK155" s="108"/>
      <c r="EL155" s="108"/>
      <c r="EM155" s="108"/>
      <c r="EN155" s="108"/>
      <c r="EO155" s="108"/>
      <c r="EP155" s="108"/>
      <c r="EQ155" s="108"/>
      <c r="ER155" s="108"/>
      <c r="ES155" s="108"/>
      <c r="ET155" s="108"/>
      <c r="EU155" s="108"/>
      <c r="EV155" s="108"/>
      <c r="EW155" s="108"/>
      <c r="EX155" s="108"/>
      <c r="EY155" s="108"/>
      <c r="EZ155" s="108"/>
      <c r="FA155" s="108"/>
      <c r="FB155" s="108"/>
      <c r="FC155" s="108"/>
      <c r="FD155" s="108"/>
      <c r="FE155" s="108"/>
      <c r="FF155" s="108"/>
      <c r="FG155" s="108"/>
      <c r="FH155" s="108"/>
      <c r="FI155" s="108"/>
      <c r="FJ155" s="108"/>
      <c r="FK155" s="108"/>
      <c r="FL155" s="108"/>
      <c r="FM155" s="108"/>
      <c r="FN155" s="108"/>
      <c r="FO155" s="108"/>
      <c r="FP155" s="108"/>
      <c r="FQ155" s="108"/>
      <c r="FR155" s="108"/>
      <c r="FS155" s="108"/>
      <c r="FT155" s="108"/>
      <c r="FU155" s="108"/>
      <c r="FV155" s="108"/>
      <c r="FW155" s="108"/>
      <c r="FX155" s="108"/>
      <c r="FY155" s="108"/>
      <c r="FZ155" s="108"/>
      <c r="GA155" s="108"/>
      <c r="GB155" s="108"/>
      <c r="GC155" s="108"/>
      <c r="GD155" s="108"/>
      <c r="GE155" s="108"/>
      <c r="GF155" s="108"/>
      <c r="GG155" s="108"/>
      <c r="GH155" s="108"/>
      <c r="GI155" s="108"/>
      <c r="GJ155" s="108"/>
      <c r="GK155" s="108"/>
      <c r="GL155" s="108"/>
      <c r="GM155" s="108"/>
      <c r="GN155" s="108"/>
      <c r="GO155" s="108"/>
      <c r="GP155" s="108"/>
      <c r="GQ155" s="108"/>
      <c r="GR155" s="108"/>
      <c r="GS155" s="108"/>
      <c r="GT155" s="108"/>
      <c r="GU155" s="108"/>
      <c r="GV155" s="108"/>
      <c r="GW155" s="108"/>
      <c r="GX155" s="108"/>
      <c r="GY155" s="108"/>
      <c r="GZ155" s="108"/>
      <c r="HA155" s="108"/>
      <c r="HB155" s="108"/>
      <c r="HC155" s="108"/>
      <c r="HD155" s="108"/>
      <c r="HE155" s="108"/>
      <c r="HF155" s="108"/>
      <c r="HG155" s="108"/>
      <c r="HH155" s="108"/>
      <c r="HI155" s="108"/>
      <c r="HJ155" s="108"/>
      <c r="HK155" s="108"/>
      <c r="HL155" s="108"/>
      <c r="HM155" s="108"/>
      <c r="HN155" s="108"/>
      <c r="HO155" s="108"/>
      <c r="HP155" s="108"/>
      <c r="HQ155" s="108"/>
      <c r="HR155" s="108"/>
      <c r="HS155" s="108"/>
      <c r="HT155" s="108"/>
      <c r="HU155" s="108"/>
      <c r="HV155" s="108"/>
      <c r="HW155" s="108"/>
      <c r="HX155" s="108"/>
      <c r="HY155" s="108"/>
      <c r="HZ155" s="108"/>
      <c r="IA155" s="108"/>
      <c r="IB155" s="108"/>
      <c r="IC155" s="108"/>
      <c r="ID155" s="108"/>
      <c r="IE155" s="108"/>
      <c r="IF155" s="108"/>
      <c r="IG155" s="108"/>
    </row>
    <row r="156" spans="1:247" s="48" customFormat="1" ht="16.5" customHeight="1">
      <c r="A156" s="51"/>
      <c r="B156" s="52" t="s">
        <v>395</v>
      </c>
      <c r="C156" s="97"/>
      <c r="D156" s="96"/>
      <c r="E156" s="96"/>
      <c r="F156" s="96"/>
      <c r="G156" s="96"/>
      <c r="H156" s="96"/>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row>
    <row r="157" spans="1:247" ht="16.5" customHeight="1">
      <c r="A157" s="51"/>
      <c r="B157" s="52" t="s">
        <v>376</v>
      </c>
      <c r="C157" s="97"/>
      <c r="D157" s="96"/>
      <c r="E157" s="96"/>
      <c r="F157" s="96"/>
      <c r="G157" s="96"/>
      <c r="H157" s="96"/>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H157" s="48"/>
      <c r="II157" s="48"/>
      <c r="IJ157" s="48"/>
      <c r="IK157" s="48"/>
      <c r="IL157" s="48"/>
      <c r="IM157" s="48"/>
    </row>
    <row r="158" spans="1:247">
      <c r="A158" s="46"/>
      <c r="B158" s="52" t="s">
        <v>396</v>
      </c>
      <c r="C158" s="97">
        <f t="shared" ref="C158:H158" si="74">C159+C160</f>
        <v>0</v>
      </c>
      <c r="D158" s="97">
        <f t="shared" si="74"/>
        <v>0</v>
      </c>
      <c r="E158" s="97">
        <f t="shared" si="74"/>
        <v>0</v>
      </c>
      <c r="F158" s="97">
        <f t="shared" si="74"/>
        <v>0</v>
      </c>
      <c r="G158" s="97">
        <f t="shared" si="74"/>
        <v>0</v>
      </c>
      <c r="H158" s="97">
        <f t="shared" si="74"/>
        <v>0</v>
      </c>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H158" s="48"/>
      <c r="II158" s="48"/>
      <c r="IJ158" s="48"/>
      <c r="IK158" s="48"/>
      <c r="IL158" s="48"/>
      <c r="IM158" s="48"/>
    </row>
    <row r="159" spans="1:247">
      <c r="A159" s="51"/>
      <c r="B159" s="52" t="s">
        <v>363</v>
      </c>
      <c r="C159" s="97"/>
      <c r="D159" s="96"/>
      <c r="E159" s="96"/>
      <c r="F159" s="96"/>
      <c r="G159" s="96"/>
      <c r="H159" s="96"/>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row>
    <row r="160" spans="1:247" ht="60">
      <c r="A160" s="51"/>
      <c r="B160" s="52" t="s">
        <v>365</v>
      </c>
      <c r="C160" s="97"/>
      <c r="D160" s="96"/>
      <c r="E160" s="96"/>
      <c r="F160" s="96"/>
      <c r="G160" s="96"/>
      <c r="H160" s="96"/>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row>
    <row r="161" spans="1:247" ht="45">
      <c r="A161" s="51"/>
      <c r="B161" s="68" t="s">
        <v>501</v>
      </c>
      <c r="C161" s="97"/>
      <c r="D161" s="96"/>
      <c r="E161" s="96"/>
      <c r="F161" s="96"/>
      <c r="G161" s="96"/>
      <c r="H161" s="96"/>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row>
    <row r="162" spans="1:247" ht="30">
      <c r="A162" s="51"/>
      <c r="B162" s="68" t="s">
        <v>397</v>
      </c>
      <c r="C162" s="97"/>
      <c r="D162" s="96"/>
      <c r="E162" s="96"/>
      <c r="F162" s="96"/>
      <c r="G162" s="96"/>
      <c r="H162" s="96"/>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row>
    <row r="163" spans="1:247" s="48" customFormat="1" ht="30">
      <c r="A163" s="51"/>
      <c r="B163" s="69" t="s">
        <v>398</v>
      </c>
      <c r="C163" s="97">
        <f t="shared" ref="C163" si="75">C164+C167+C168+C171</f>
        <v>0</v>
      </c>
      <c r="D163" s="97">
        <f t="shared" ref="D163:H163" si="76">D164+D167+D168+D171</f>
        <v>0</v>
      </c>
      <c r="E163" s="97">
        <f t="shared" si="76"/>
        <v>0</v>
      </c>
      <c r="F163" s="97">
        <f t="shared" si="76"/>
        <v>0</v>
      </c>
      <c r="G163" s="97">
        <f t="shared" si="76"/>
        <v>0</v>
      </c>
      <c r="H163" s="97">
        <f t="shared" si="76"/>
        <v>0</v>
      </c>
      <c r="IH163" s="37"/>
      <c r="II163" s="37"/>
      <c r="IJ163" s="37"/>
      <c r="IK163" s="37"/>
      <c r="IL163" s="37"/>
      <c r="IM163" s="37"/>
    </row>
    <row r="164" spans="1:247" s="48" customFormat="1">
      <c r="A164" s="51"/>
      <c r="B164" s="70" t="s">
        <v>399</v>
      </c>
      <c r="C164" s="97">
        <f t="shared" ref="C164" si="77">C165+C166</f>
        <v>0</v>
      </c>
      <c r="D164" s="97">
        <f t="shared" ref="D164:H164" si="78">D165+D166</f>
        <v>0</v>
      </c>
      <c r="E164" s="97">
        <f t="shared" si="78"/>
        <v>0</v>
      </c>
      <c r="F164" s="97">
        <f t="shared" si="78"/>
        <v>0</v>
      </c>
      <c r="G164" s="97">
        <f t="shared" si="78"/>
        <v>0</v>
      </c>
      <c r="H164" s="97">
        <f t="shared" si="78"/>
        <v>0</v>
      </c>
      <c r="IH164" s="37"/>
      <c r="II164" s="37"/>
      <c r="IJ164" s="37"/>
      <c r="IK164" s="37"/>
      <c r="IL164" s="37"/>
      <c r="IM164" s="37"/>
    </row>
    <row r="165" spans="1:247">
      <c r="A165" s="51"/>
      <c r="B165" s="70" t="s">
        <v>363</v>
      </c>
      <c r="C165" s="97"/>
      <c r="D165" s="96"/>
      <c r="E165" s="96"/>
      <c r="F165" s="96"/>
      <c r="G165" s="96"/>
      <c r="H165" s="96"/>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row>
    <row r="166" spans="1:247" ht="60">
      <c r="A166" s="46"/>
      <c r="B166" s="70" t="s">
        <v>365</v>
      </c>
      <c r="C166" s="97"/>
      <c r="D166" s="96"/>
      <c r="E166" s="96"/>
      <c r="F166" s="96"/>
      <c r="G166" s="96"/>
      <c r="H166" s="96"/>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row>
    <row r="167" spans="1:247" ht="30">
      <c r="A167" s="46"/>
      <c r="B167" s="70" t="s">
        <v>400</v>
      </c>
      <c r="C167" s="97"/>
      <c r="D167" s="96"/>
      <c r="E167" s="96"/>
      <c r="F167" s="96"/>
      <c r="G167" s="96"/>
      <c r="H167" s="96"/>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row>
    <row r="168" spans="1:247" ht="30">
      <c r="A168" s="46"/>
      <c r="B168" s="70" t="s">
        <v>401</v>
      </c>
      <c r="C168" s="97">
        <f t="shared" ref="C168:H168" si="79">C169+C170</f>
        <v>0</v>
      </c>
      <c r="D168" s="97">
        <f t="shared" si="79"/>
        <v>0</v>
      </c>
      <c r="E168" s="97">
        <f t="shared" si="79"/>
        <v>0</v>
      </c>
      <c r="F168" s="97">
        <f t="shared" si="79"/>
        <v>0</v>
      </c>
      <c r="G168" s="97">
        <f t="shared" si="79"/>
        <v>0</v>
      </c>
      <c r="H168" s="97">
        <f t="shared" si="79"/>
        <v>0</v>
      </c>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row>
    <row r="169" spans="1:247">
      <c r="A169" s="46"/>
      <c r="B169" s="70" t="s">
        <v>363</v>
      </c>
      <c r="C169" s="97"/>
      <c r="D169" s="96"/>
      <c r="E169" s="96"/>
      <c r="F169" s="96"/>
      <c r="G169" s="96"/>
      <c r="H169" s="96"/>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row>
    <row r="170" spans="1:247" ht="60">
      <c r="A170" s="51"/>
      <c r="B170" s="70" t="s">
        <v>365</v>
      </c>
      <c r="C170" s="97"/>
      <c r="D170" s="96"/>
      <c r="E170" s="96"/>
      <c r="F170" s="96"/>
      <c r="G170" s="96"/>
      <c r="H170" s="96"/>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row>
    <row r="171" spans="1:247" ht="30" customHeight="1">
      <c r="A171" s="51"/>
      <c r="B171" s="70" t="s">
        <v>402</v>
      </c>
      <c r="C171" s="97"/>
      <c r="D171" s="96"/>
      <c r="E171" s="96"/>
      <c r="F171" s="96"/>
      <c r="G171" s="96"/>
      <c r="H171" s="96"/>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row>
    <row r="172" spans="1:247" ht="16.5" customHeight="1">
      <c r="A172" s="51"/>
      <c r="B172" s="53" t="s">
        <v>356</v>
      </c>
      <c r="C172" s="97"/>
      <c r="D172" s="96"/>
      <c r="E172" s="96"/>
      <c r="F172" s="96"/>
      <c r="G172" s="96"/>
      <c r="H172" s="96"/>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row>
    <row r="173" spans="1:247">
      <c r="A173" s="46" t="s">
        <v>403</v>
      </c>
      <c r="B173" s="53" t="s">
        <v>404</v>
      </c>
      <c r="C173" s="96">
        <f t="shared" ref="C173:H173" si="80">C174+C175</f>
        <v>0</v>
      </c>
      <c r="D173" s="96">
        <f t="shared" si="80"/>
        <v>16905950</v>
      </c>
      <c r="E173" s="96">
        <f t="shared" si="80"/>
        <v>16434380</v>
      </c>
      <c r="F173" s="96">
        <f t="shared" si="80"/>
        <v>16434380</v>
      </c>
      <c r="G173" s="96">
        <f t="shared" si="80"/>
        <v>14503115.23</v>
      </c>
      <c r="H173" s="96">
        <f t="shared" si="80"/>
        <v>7692</v>
      </c>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row>
    <row r="174" spans="1:247" ht="16.5" customHeight="1">
      <c r="A174" s="46"/>
      <c r="B174" s="53" t="s">
        <v>363</v>
      </c>
      <c r="C174" s="96"/>
      <c r="D174" s="96">
        <v>16833450</v>
      </c>
      <c r="E174" s="96">
        <v>16353540</v>
      </c>
      <c r="F174" s="96">
        <v>16353540</v>
      </c>
      <c r="G174" s="96">
        <v>14430041.23</v>
      </c>
      <c r="H174" s="96">
        <v>0</v>
      </c>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row>
    <row r="175" spans="1:247" ht="60">
      <c r="A175" s="46"/>
      <c r="B175" s="53" t="s">
        <v>365</v>
      </c>
      <c r="C175" s="96"/>
      <c r="D175" s="96">
        <v>72500</v>
      </c>
      <c r="E175" s="96">
        <v>80840</v>
      </c>
      <c r="F175" s="96">
        <v>80840</v>
      </c>
      <c r="G175" s="96">
        <v>73074</v>
      </c>
      <c r="H175" s="96">
        <v>7692</v>
      </c>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row>
    <row r="176" spans="1:247" ht="16.5" customHeight="1">
      <c r="A176" s="51"/>
      <c r="B176" s="53" t="s">
        <v>356</v>
      </c>
      <c r="C176" s="96"/>
      <c r="D176" s="96"/>
      <c r="E176" s="96"/>
      <c r="F176" s="96"/>
      <c r="G176" s="96"/>
      <c r="H176" s="96"/>
      <c r="IG176" s="48"/>
    </row>
    <row r="177" spans="1:241">
      <c r="A177" s="51" t="s">
        <v>405</v>
      </c>
      <c r="B177" s="53" t="s">
        <v>406</v>
      </c>
      <c r="C177" s="97">
        <f t="shared" ref="C177:H177" si="81">C178+C179</f>
        <v>0</v>
      </c>
      <c r="D177" s="97">
        <f t="shared" si="81"/>
        <v>5788640</v>
      </c>
      <c r="E177" s="97">
        <f t="shared" si="81"/>
        <v>5964640</v>
      </c>
      <c r="F177" s="97">
        <f t="shared" si="81"/>
        <v>4303950</v>
      </c>
      <c r="G177" s="97">
        <f t="shared" si="81"/>
        <v>4303650.0599999996</v>
      </c>
      <c r="H177" s="97">
        <f t="shared" si="81"/>
        <v>400448.99</v>
      </c>
      <c r="IG177" s="48"/>
    </row>
    <row r="178" spans="1:241">
      <c r="A178" s="51"/>
      <c r="B178" s="53" t="s">
        <v>363</v>
      </c>
      <c r="C178" s="97"/>
      <c r="D178" s="96">
        <v>5788000</v>
      </c>
      <c r="E178" s="96">
        <v>5964000</v>
      </c>
      <c r="F178" s="96">
        <v>4303310</v>
      </c>
      <c r="G178" s="96">
        <v>4303310</v>
      </c>
      <c r="H178" s="96">
        <v>400398.08000000002</v>
      </c>
      <c r="IG178" s="48"/>
    </row>
    <row r="179" spans="1:241" ht="60">
      <c r="A179" s="51"/>
      <c r="B179" s="53" t="s">
        <v>365</v>
      </c>
      <c r="C179" s="97"/>
      <c r="D179" s="96">
        <v>640</v>
      </c>
      <c r="E179" s="96">
        <v>640</v>
      </c>
      <c r="F179" s="96">
        <v>640</v>
      </c>
      <c r="G179" s="96">
        <v>340.06</v>
      </c>
      <c r="H179" s="96">
        <v>50.91</v>
      </c>
      <c r="IG179" s="48"/>
    </row>
    <row r="180" spans="1:241">
      <c r="A180" s="51"/>
      <c r="B180" s="53" t="s">
        <v>356</v>
      </c>
      <c r="C180" s="97"/>
      <c r="D180" s="96"/>
      <c r="E180" s="96"/>
      <c r="F180" s="96"/>
      <c r="G180" s="96"/>
      <c r="H180" s="96"/>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row>
    <row r="181" spans="1:241">
      <c r="A181" s="51" t="s">
        <v>407</v>
      </c>
      <c r="B181" s="49" t="s">
        <v>408</v>
      </c>
      <c r="C181" s="96">
        <f>+C182+C193+C198+C203+C215</f>
        <v>0</v>
      </c>
      <c r="D181" s="96">
        <f t="shared" ref="D181:H181" si="82">+D182+D193+D198+D203+D215</f>
        <v>167392430</v>
      </c>
      <c r="E181" s="96">
        <f t="shared" si="82"/>
        <v>141856250</v>
      </c>
      <c r="F181" s="96">
        <f t="shared" si="82"/>
        <v>119628810</v>
      </c>
      <c r="G181" s="96">
        <f t="shared" si="82"/>
        <v>117458812.23</v>
      </c>
      <c r="H181" s="96">
        <f t="shared" si="82"/>
        <v>15879285.68</v>
      </c>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row>
    <row r="182" spans="1:241">
      <c r="A182" s="51" t="s">
        <v>409</v>
      </c>
      <c r="B182" s="49" t="s">
        <v>410</v>
      </c>
      <c r="C182" s="96">
        <f>+C183+C187+C188+C189+C190+C191</f>
        <v>0</v>
      </c>
      <c r="D182" s="96">
        <f t="shared" ref="D182:H182" si="83">+D183+D187+D188+D189+D190+D191</f>
        <v>95662000</v>
      </c>
      <c r="E182" s="96">
        <f t="shared" si="83"/>
        <v>73447790</v>
      </c>
      <c r="F182" s="96">
        <f t="shared" si="83"/>
        <v>63407410</v>
      </c>
      <c r="G182" s="96">
        <f t="shared" si="83"/>
        <v>63222580</v>
      </c>
      <c r="H182" s="96">
        <f t="shared" si="83"/>
        <v>9850552.1199999992</v>
      </c>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row>
    <row r="183" spans="1:241" ht="16.5" customHeight="1">
      <c r="A183" s="51"/>
      <c r="B183" s="58" t="s">
        <v>507</v>
      </c>
      <c r="C183" s="97">
        <f>C184+C185+C186</f>
        <v>0</v>
      </c>
      <c r="D183" s="96">
        <v>90558000</v>
      </c>
      <c r="E183" s="96">
        <v>68133590</v>
      </c>
      <c r="F183" s="96">
        <v>58862040</v>
      </c>
      <c r="G183" s="96">
        <f t="shared" ref="G183:H183" si="84">G184+G185+G186</f>
        <v>58862030</v>
      </c>
      <c r="H183" s="96">
        <f t="shared" si="84"/>
        <v>9310587.1199999992</v>
      </c>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row>
    <row r="184" spans="1:241" ht="16.5" customHeight="1">
      <c r="A184" s="51"/>
      <c r="B184" s="95" t="s">
        <v>412</v>
      </c>
      <c r="C184" s="97"/>
      <c r="D184" s="96"/>
      <c r="E184" s="96"/>
      <c r="F184" s="96"/>
      <c r="G184" s="96">
        <v>30499292.690000001</v>
      </c>
      <c r="H184" s="96">
        <v>3952451.52</v>
      </c>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row>
    <row r="185" spans="1:241">
      <c r="A185" s="51"/>
      <c r="B185" s="95" t="s">
        <v>413</v>
      </c>
      <c r="C185" s="97"/>
      <c r="D185" s="96"/>
      <c r="E185" s="96"/>
      <c r="F185" s="96"/>
      <c r="G185" s="96">
        <v>28327153.5</v>
      </c>
      <c r="H185" s="96">
        <v>5358135.5999999996</v>
      </c>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row>
    <row r="186" spans="1:241">
      <c r="A186" s="51"/>
      <c r="B186" s="95" t="s">
        <v>506</v>
      </c>
      <c r="C186" s="97"/>
      <c r="D186" s="96"/>
      <c r="E186" s="96"/>
      <c r="F186" s="96"/>
      <c r="G186" s="96">
        <v>35583.81</v>
      </c>
      <c r="H186" s="96">
        <v>0</v>
      </c>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row>
    <row r="187" spans="1:241">
      <c r="A187" s="46"/>
      <c r="B187" s="58" t="s">
        <v>414</v>
      </c>
      <c r="C187" s="97"/>
      <c r="D187" s="96">
        <v>4284000</v>
      </c>
      <c r="E187" s="96">
        <v>4614000</v>
      </c>
      <c r="F187" s="96">
        <v>3993000</v>
      </c>
      <c r="G187" s="96">
        <v>3874040</v>
      </c>
      <c r="H187" s="96">
        <v>514350</v>
      </c>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row>
    <row r="188" spans="1:241" ht="30">
      <c r="A188" s="46"/>
      <c r="B188" s="58" t="s">
        <v>415</v>
      </c>
      <c r="C188" s="97"/>
      <c r="D188" s="96">
        <v>192610</v>
      </c>
      <c r="E188" s="96">
        <v>182810</v>
      </c>
      <c r="F188" s="96">
        <v>54350</v>
      </c>
      <c r="G188" s="96">
        <v>49130</v>
      </c>
      <c r="H188" s="96">
        <v>4515</v>
      </c>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row>
    <row r="189" spans="1:241" ht="45">
      <c r="A189" s="46"/>
      <c r="B189" s="58" t="s">
        <v>416</v>
      </c>
      <c r="C189" s="97"/>
      <c r="D189" s="96">
        <v>611000</v>
      </c>
      <c r="E189" s="96">
        <v>501000</v>
      </c>
      <c r="F189" s="96">
        <v>489760</v>
      </c>
      <c r="G189" s="96">
        <v>432750</v>
      </c>
      <c r="H189" s="96">
        <v>19600</v>
      </c>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row>
    <row r="190" spans="1:241" ht="60">
      <c r="A190" s="46"/>
      <c r="B190" s="58" t="s">
        <v>365</v>
      </c>
      <c r="C190" s="97"/>
      <c r="D190" s="96">
        <v>60</v>
      </c>
      <c r="E190" s="96">
        <v>60</v>
      </c>
      <c r="F190" s="96">
        <v>60</v>
      </c>
      <c r="G190" s="96">
        <v>0</v>
      </c>
      <c r="H190" s="96">
        <v>0</v>
      </c>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row>
    <row r="191" spans="1:241" ht="45">
      <c r="A191" s="46"/>
      <c r="B191" s="58" t="s">
        <v>502</v>
      </c>
      <c r="C191" s="97"/>
      <c r="D191" s="96">
        <v>16330</v>
      </c>
      <c r="E191" s="96">
        <v>16330</v>
      </c>
      <c r="F191" s="96">
        <v>8200</v>
      </c>
      <c r="G191" s="96">
        <v>4630</v>
      </c>
      <c r="H191" s="96">
        <v>1500</v>
      </c>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row>
    <row r="192" spans="1:241">
      <c r="A192" s="46"/>
      <c r="B192" s="53" t="s">
        <v>356</v>
      </c>
      <c r="C192" s="97"/>
      <c r="D192" s="96"/>
      <c r="E192" s="96"/>
      <c r="F192" s="96"/>
      <c r="G192" s="96">
        <v>-58001.39</v>
      </c>
      <c r="H192" s="96">
        <v>-1432.8</v>
      </c>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row>
    <row r="193" spans="1:241">
      <c r="A193" s="46" t="s">
        <v>417</v>
      </c>
      <c r="B193" s="71" t="s">
        <v>418</v>
      </c>
      <c r="C193" s="97">
        <f>C194+C195+C196</f>
        <v>0</v>
      </c>
      <c r="D193" s="97">
        <f t="shared" ref="D193:H193" si="85">D194+D195+D196</f>
        <v>28657730</v>
      </c>
      <c r="E193" s="97">
        <f t="shared" si="85"/>
        <v>26509300</v>
      </c>
      <c r="F193" s="97">
        <f t="shared" si="85"/>
        <v>22809130</v>
      </c>
      <c r="G193" s="97">
        <f t="shared" si="85"/>
        <v>22807051.260000002</v>
      </c>
      <c r="H193" s="97">
        <f t="shared" si="85"/>
        <v>2701625.14</v>
      </c>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row>
    <row r="194" spans="1:241">
      <c r="A194" s="46"/>
      <c r="B194" s="72" t="s">
        <v>363</v>
      </c>
      <c r="C194" s="97"/>
      <c r="D194" s="96">
        <v>28645000</v>
      </c>
      <c r="E194" s="96">
        <v>26496570</v>
      </c>
      <c r="F194" s="96">
        <v>22796400</v>
      </c>
      <c r="G194" s="96">
        <v>22796399.98</v>
      </c>
      <c r="H194" s="96">
        <v>2700469.98</v>
      </c>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row>
    <row r="195" spans="1:241" ht="60">
      <c r="A195" s="46"/>
      <c r="B195" s="72" t="s">
        <v>365</v>
      </c>
      <c r="C195" s="97"/>
      <c r="D195" s="96">
        <v>12730</v>
      </c>
      <c r="E195" s="96">
        <v>12730</v>
      </c>
      <c r="F195" s="96">
        <v>12730</v>
      </c>
      <c r="G195" s="96">
        <v>10651.28</v>
      </c>
      <c r="H195" s="96">
        <v>1155.1600000000001</v>
      </c>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row>
    <row r="196" spans="1:241" ht="30">
      <c r="A196" s="46"/>
      <c r="B196" s="72" t="s">
        <v>503</v>
      </c>
      <c r="C196" s="97"/>
      <c r="D196" s="96"/>
      <c r="E196" s="96"/>
      <c r="F196" s="96"/>
      <c r="G196" s="96"/>
      <c r="H196" s="96"/>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row>
    <row r="197" spans="1:241">
      <c r="A197" s="46"/>
      <c r="B197" s="53" t="s">
        <v>356</v>
      </c>
      <c r="C197" s="97"/>
      <c r="D197" s="96"/>
      <c r="E197" s="96"/>
      <c r="F197" s="96"/>
      <c r="G197" s="96">
        <v>-13874.95</v>
      </c>
      <c r="H197" s="96">
        <v>-3974.32</v>
      </c>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IG197" s="48"/>
    </row>
    <row r="198" spans="1:241">
      <c r="A198" s="46" t="s">
        <v>419</v>
      </c>
      <c r="B198" s="73" t="s">
        <v>420</v>
      </c>
      <c r="C198" s="97">
        <f t="shared" ref="C198:H198" si="86">+C199+C200+C201</f>
        <v>0</v>
      </c>
      <c r="D198" s="97">
        <f t="shared" si="86"/>
        <v>6390000</v>
      </c>
      <c r="E198" s="97">
        <f t="shared" si="86"/>
        <v>6008330</v>
      </c>
      <c r="F198" s="97">
        <f t="shared" si="86"/>
        <v>4234040</v>
      </c>
      <c r="G198" s="97">
        <f t="shared" si="86"/>
        <v>4091330</v>
      </c>
      <c r="H198" s="97">
        <f t="shared" si="86"/>
        <v>621286.13</v>
      </c>
      <c r="IG198" s="48"/>
    </row>
    <row r="199" spans="1:241">
      <c r="A199" s="46"/>
      <c r="B199" s="58" t="s">
        <v>411</v>
      </c>
      <c r="C199" s="97"/>
      <c r="D199" s="96">
        <v>6390000</v>
      </c>
      <c r="E199" s="96">
        <v>6008330</v>
      </c>
      <c r="F199" s="96">
        <v>4234040</v>
      </c>
      <c r="G199" s="96">
        <v>4091330</v>
      </c>
      <c r="H199" s="96">
        <v>621286.13</v>
      </c>
      <c r="I199" s="74"/>
      <c r="J199" s="74"/>
      <c r="K199" s="74"/>
      <c r="L199" s="74"/>
      <c r="M199" s="74"/>
      <c r="N199" s="74"/>
      <c r="O199" s="74"/>
      <c r="P199" s="74"/>
      <c r="Q199" s="74"/>
      <c r="R199" s="74"/>
      <c r="S199" s="74"/>
      <c r="T199" s="74"/>
      <c r="U199" s="74"/>
      <c r="V199" s="74"/>
      <c r="W199" s="74"/>
      <c r="X199" s="74"/>
      <c r="IG199" s="48"/>
    </row>
    <row r="200" spans="1:241" ht="30">
      <c r="A200" s="46"/>
      <c r="B200" s="58" t="s">
        <v>421</v>
      </c>
      <c r="C200" s="97"/>
      <c r="D200" s="96"/>
      <c r="E200" s="96"/>
      <c r="F200" s="96"/>
      <c r="G200" s="96"/>
      <c r="H200" s="96"/>
      <c r="I200" s="38"/>
      <c r="J200" s="38"/>
      <c r="K200" s="38"/>
      <c r="L200" s="38"/>
      <c r="M200" s="38"/>
      <c r="N200" s="38"/>
      <c r="O200" s="38"/>
      <c r="P200" s="38"/>
      <c r="Q200" s="38"/>
      <c r="R200" s="38"/>
      <c r="S200" s="38"/>
      <c r="T200" s="38"/>
      <c r="U200" s="38"/>
      <c r="V200" s="38"/>
      <c r="W200" s="38"/>
      <c r="X200" s="38"/>
      <c r="IG200" s="48"/>
    </row>
    <row r="201" spans="1:241" ht="60">
      <c r="A201" s="46"/>
      <c r="B201" s="58" t="s">
        <v>365</v>
      </c>
      <c r="C201" s="97"/>
      <c r="D201" s="96"/>
      <c r="E201" s="96"/>
      <c r="F201" s="96"/>
      <c r="G201" s="96"/>
      <c r="H201" s="96"/>
      <c r="I201" s="38"/>
      <c r="J201" s="38"/>
      <c r="K201" s="38"/>
      <c r="L201" s="38"/>
      <c r="M201" s="38"/>
      <c r="N201" s="38"/>
      <c r="O201" s="38"/>
      <c r="P201" s="38"/>
      <c r="Q201" s="38"/>
      <c r="R201" s="38"/>
      <c r="S201" s="38"/>
      <c r="T201" s="38"/>
      <c r="U201" s="38"/>
      <c r="V201" s="38"/>
      <c r="W201" s="38"/>
      <c r="X201" s="38"/>
    </row>
    <row r="202" spans="1:241">
      <c r="A202" s="46"/>
      <c r="B202" s="53" t="s">
        <v>356</v>
      </c>
      <c r="C202" s="97"/>
      <c r="D202" s="96"/>
      <c r="E202" s="96"/>
      <c r="F202" s="96"/>
      <c r="G202" s="96">
        <v>-554</v>
      </c>
      <c r="H202" s="96">
        <v>0</v>
      </c>
    </row>
    <row r="203" spans="1:241">
      <c r="A203" s="46" t="s">
        <v>422</v>
      </c>
      <c r="B203" s="73" t="s">
        <v>423</v>
      </c>
      <c r="C203" s="96">
        <f>+C204+C205+C209+C212+C206+C213</f>
        <v>0</v>
      </c>
      <c r="D203" s="96">
        <f t="shared" ref="D203:H203" si="87">+D204+D205+D209+D212+D206+D213</f>
        <v>26855150</v>
      </c>
      <c r="E203" s="96">
        <f t="shared" si="87"/>
        <v>26729280</v>
      </c>
      <c r="F203" s="96">
        <f t="shared" si="87"/>
        <v>23275220</v>
      </c>
      <c r="G203" s="96">
        <f t="shared" si="87"/>
        <v>21435115.969999999</v>
      </c>
      <c r="H203" s="96">
        <f t="shared" si="87"/>
        <v>1375817.1099999999</v>
      </c>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row>
    <row r="204" spans="1:241">
      <c r="A204" s="46"/>
      <c r="B204" s="52" t="s">
        <v>424</v>
      </c>
      <c r="C204" s="97"/>
      <c r="D204" s="96">
        <v>26417790</v>
      </c>
      <c r="E204" s="96">
        <v>26488200</v>
      </c>
      <c r="F204" s="96">
        <v>23034140</v>
      </c>
      <c r="G204" s="96">
        <v>21212140</v>
      </c>
      <c r="H204" s="96">
        <v>1372365.63</v>
      </c>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row>
    <row r="205" spans="1:241" ht="60">
      <c r="A205" s="46"/>
      <c r="B205" s="52" t="s">
        <v>365</v>
      </c>
      <c r="C205" s="97"/>
      <c r="D205" s="96">
        <v>15780</v>
      </c>
      <c r="E205" s="96">
        <v>15780</v>
      </c>
      <c r="F205" s="96">
        <v>15780</v>
      </c>
      <c r="G205" s="96">
        <v>13759.97</v>
      </c>
      <c r="H205" s="96">
        <v>3451.48</v>
      </c>
    </row>
    <row r="206" spans="1:241">
      <c r="A206" s="46"/>
      <c r="B206" s="52" t="s">
        <v>425</v>
      </c>
      <c r="C206" s="97">
        <f t="shared" ref="C206:H206" si="88">C207+C208</f>
        <v>0</v>
      </c>
      <c r="D206" s="97">
        <f t="shared" si="88"/>
        <v>420000</v>
      </c>
      <c r="E206" s="97">
        <f t="shared" si="88"/>
        <v>224000</v>
      </c>
      <c r="F206" s="97">
        <f t="shared" si="88"/>
        <v>224000</v>
      </c>
      <c r="G206" s="97">
        <f t="shared" si="88"/>
        <v>208000</v>
      </c>
      <c r="H206" s="97">
        <f t="shared" si="88"/>
        <v>0</v>
      </c>
    </row>
    <row r="207" spans="1:241">
      <c r="A207" s="46"/>
      <c r="B207" s="52" t="s">
        <v>363</v>
      </c>
      <c r="C207" s="97"/>
      <c r="D207" s="96">
        <v>420000</v>
      </c>
      <c r="E207" s="96">
        <v>224000</v>
      </c>
      <c r="F207" s="96">
        <v>224000</v>
      </c>
      <c r="G207" s="96">
        <v>208000</v>
      </c>
      <c r="H207" s="96">
        <v>0</v>
      </c>
    </row>
    <row r="208" spans="1:241" ht="60">
      <c r="A208" s="46"/>
      <c r="B208" s="52" t="s">
        <v>365</v>
      </c>
      <c r="C208" s="97"/>
      <c r="D208" s="96"/>
      <c r="E208" s="96"/>
      <c r="F208" s="96"/>
      <c r="G208" s="96"/>
      <c r="H208" s="96"/>
    </row>
    <row r="209" spans="1:241" ht="30">
      <c r="A209" s="46"/>
      <c r="B209" s="52" t="s">
        <v>426</v>
      </c>
      <c r="C209" s="97">
        <f t="shared" ref="C209:H209" si="89">C210+C211</f>
        <v>0</v>
      </c>
      <c r="D209" s="97">
        <f t="shared" si="89"/>
        <v>1580</v>
      </c>
      <c r="E209" s="97">
        <f t="shared" si="89"/>
        <v>1300</v>
      </c>
      <c r="F209" s="97">
        <f t="shared" si="89"/>
        <v>1300</v>
      </c>
      <c r="G209" s="97">
        <f t="shared" si="89"/>
        <v>1216</v>
      </c>
      <c r="H209" s="97">
        <f t="shared" si="89"/>
        <v>0</v>
      </c>
    </row>
    <row r="210" spans="1:241">
      <c r="A210" s="51"/>
      <c r="B210" s="52" t="s">
        <v>363</v>
      </c>
      <c r="C210" s="97"/>
      <c r="D210" s="96">
        <v>1580</v>
      </c>
      <c r="E210" s="96">
        <v>1300</v>
      </c>
      <c r="F210" s="96">
        <v>1300</v>
      </c>
      <c r="G210" s="96">
        <v>1216</v>
      </c>
      <c r="H210" s="96">
        <v>0</v>
      </c>
    </row>
    <row r="211" spans="1:241" ht="60">
      <c r="A211" s="51"/>
      <c r="B211" s="52" t="s">
        <v>365</v>
      </c>
      <c r="C211" s="97"/>
      <c r="D211" s="96"/>
      <c r="E211" s="96"/>
      <c r="F211" s="96"/>
      <c r="G211" s="96"/>
      <c r="H211" s="96"/>
      <c r="IG211" s="48"/>
    </row>
    <row r="212" spans="1:241" ht="30">
      <c r="A212" s="46"/>
      <c r="B212" s="52" t="s">
        <v>427</v>
      </c>
      <c r="C212" s="97"/>
      <c r="D212" s="96"/>
      <c r="E212" s="96"/>
      <c r="F212" s="96"/>
      <c r="G212" s="96"/>
      <c r="H212" s="96"/>
      <c r="IG212" s="48"/>
    </row>
    <row r="213" spans="1:241">
      <c r="A213" s="51"/>
      <c r="B213" s="52" t="s">
        <v>504</v>
      </c>
      <c r="C213" s="97"/>
      <c r="D213" s="96"/>
      <c r="E213" s="96"/>
      <c r="F213" s="96"/>
      <c r="G213" s="96"/>
      <c r="H213" s="96"/>
    </row>
    <row r="214" spans="1:241">
      <c r="A214" s="51"/>
      <c r="B214" s="53" t="s">
        <v>356</v>
      </c>
      <c r="C214" s="97"/>
      <c r="D214" s="96"/>
      <c r="E214" s="96"/>
      <c r="F214" s="96"/>
      <c r="G214" s="96">
        <v>-2276.33</v>
      </c>
      <c r="H214" s="96">
        <v>-58</v>
      </c>
    </row>
    <row r="215" spans="1:241" ht="16.5" customHeight="1">
      <c r="A215" s="51" t="s">
        <v>428</v>
      </c>
      <c r="B215" s="73" t="s">
        <v>429</v>
      </c>
      <c r="C215" s="97">
        <f>+C216+C217+C218</f>
        <v>0</v>
      </c>
      <c r="D215" s="97">
        <f t="shared" ref="D215:H215" si="90">+D216+D217+D218</f>
        <v>9827550</v>
      </c>
      <c r="E215" s="97">
        <f t="shared" si="90"/>
        <v>9161550</v>
      </c>
      <c r="F215" s="97">
        <f t="shared" si="90"/>
        <v>5903010</v>
      </c>
      <c r="G215" s="97">
        <f t="shared" si="90"/>
        <v>5902735</v>
      </c>
      <c r="H215" s="97">
        <f t="shared" si="90"/>
        <v>1330005.18</v>
      </c>
    </row>
    <row r="216" spans="1:241">
      <c r="A216" s="51"/>
      <c r="B216" s="58" t="s">
        <v>411</v>
      </c>
      <c r="C216" s="97"/>
      <c r="D216" s="96">
        <v>9825000</v>
      </c>
      <c r="E216" s="96">
        <v>9159000</v>
      </c>
      <c r="F216" s="96">
        <v>5900460</v>
      </c>
      <c r="G216" s="96">
        <v>5900460</v>
      </c>
      <c r="H216" s="96">
        <v>1330005.18</v>
      </c>
    </row>
    <row r="217" spans="1:241" ht="30">
      <c r="A217" s="51"/>
      <c r="B217" s="58" t="s">
        <v>421</v>
      </c>
      <c r="C217" s="97"/>
      <c r="D217" s="96"/>
      <c r="E217" s="96"/>
      <c r="F217" s="96"/>
      <c r="G217" s="96"/>
      <c r="H217" s="96"/>
    </row>
    <row r="218" spans="1:241" ht="60">
      <c r="A218" s="51"/>
      <c r="B218" s="58" t="s">
        <v>365</v>
      </c>
      <c r="C218" s="97"/>
      <c r="D218" s="96">
        <v>2550</v>
      </c>
      <c r="E218" s="96">
        <v>2550</v>
      </c>
      <c r="F218" s="96">
        <v>2550</v>
      </c>
      <c r="G218" s="96">
        <v>2275</v>
      </c>
      <c r="H218" s="96">
        <v>0</v>
      </c>
    </row>
    <row r="219" spans="1:241">
      <c r="A219" s="51"/>
      <c r="B219" s="53" t="s">
        <v>356</v>
      </c>
      <c r="C219" s="97"/>
      <c r="D219" s="96"/>
      <c r="E219" s="96"/>
      <c r="F219" s="96"/>
      <c r="G219" s="96">
        <v>-1024</v>
      </c>
      <c r="H219" s="96">
        <v>0</v>
      </c>
    </row>
    <row r="220" spans="1:241">
      <c r="A220" s="51" t="s">
        <v>430</v>
      </c>
      <c r="B220" s="49" t="s">
        <v>431</v>
      </c>
      <c r="C220" s="97">
        <f t="shared" ref="C220:H220" si="91">C221+C222</f>
        <v>0</v>
      </c>
      <c r="D220" s="97">
        <f t="shared" si="91"/>
        <v>853000</v>
      </c>
      <c r="E220" s="97">
        <f t="shared" si="91"/>
        <v>851020</v>
      </c>
      <c r="F220" s="97">
        <f t="shared" si="91"/>
        <v>604420</v>
      </c>
      <c r="G220" s="97">
        <f t="shared" si="91"/>
        <v>604420</v>
      </c>
      <c r="H220" s="97">
        <f t="shared" si="91"/>
        <v>89500</v>
      </c>
    </row>
    <row r="221" spans="1:241">
      <c r="A221" s="51"/>
      <c r="B221" s="75" t="s">
        <v>363</v>
      </c>
      <c r="C221" s="97"/>
      <c r="D221" s="96">
        <v>853000</v>
      </c>
      <c r="E221" s="96">
        <v>851020</v>
      </c>
      <c r="F221" s="96">
        <v>604420</v>
      </c>
      <c r="G221" s="96">
        <v>604420</v>
      </c>
      <c r="H221" s="96">
        <v>89500</v>
      </c>
    </row>
    <row r="222" spans="1:241" ht="60">
      <c r="A222" s="51"/>
      <c r="B222" s="75" t="s">
        <v>365</v>
      </c>
      <c r="C222" s="97"/>
      <c r="D222" s="96"/>
      <c r="E222" s="96"/>
      <c r="F222" s="96"/>
      <c r="G222" s="96"/>
      <c r="H222" s="96"/>
    </row>
    <row r="223" spans="1:241">
      <c r="A223" s="51"/>
      <c r="B223" s="53" t="s">
        <v>356</v>
      </c>
      <c r="C223" s="97"/>
      <c r="D223" s="96"/>
      <c r="E223" s="96"/>
      <c r="F223" s="96"/>
      <c r="G223" s="96">
        <v>-848.25</v>
      </c>
      <c r="H223" s="96">
        <v>0</v>
      </c>
    </row>
    <row r="224" spans="1:241">
      <c r="A224" s="51" t="s">
        <v>432</v>
      </c>
      <c r="B224" s="49" t="s">
        <v>433</v>
      </c>
      <c r="C224" s="96">
        <f>+C225+C244</f>
        <v>0</v>
      </c>
      <c r="D224" s="96">
        <f t="shared" ref="D224:H224" si="92">+D225+D244</f>
        <v>226979730</v>
      </c>
      <c r="E224" s="96">
        <f t="shared" si="92"/>
        <v>201372730</v>
      </c>
      <c r="F224" s="96">
        <f t="shared" si="92"/>
        <v>192220760</v>
      </c>
      <c r="G224" s="96">
        <f t="shared" si="92"/>
        <v>184431854.31999999</v>
      </c>
      <c r="H224" s="96">
        <f t="shared" si="92"/>
        <v>21301306.740000002</v>
      </c>
    </row>
    <row r="225" spans="1:8">
      <c r="A225" s="51" t="s">
        <v>434</v>
      </c>
      <c r="B225" s="49" t="s">
        <v>435</v>
      </c>
      <c r="C225" s="97">
        <f>C226+C229+C230+C231+C233+C236+C239+C242+C232</f>
        <v>0</v>
      </c>
      <c r="D225" s="97">
        <f t="shared" ref="D225:H225" si="93">D226+D229+D230+D231+D233+D236+D239+D242+D232</f>
        <v>226979730</v>
      </c>
      <c r="E225" s="97">
        <f t="shared" si="93"/>
        <v>201372730</v>
      </c>
      <c r="F225" s="97">
        <f t="shared" si="93"/>
        <v>192220760</v>
      </c>
      <c r="G225" s="97">
        <f t="shared" si="93"/>
        <v>184431854.31999999</v>
      </c>
      <c r="H225" s="97">
        <f t="shared" si="93"/>
        <v>21301306.740000002</v>
      </c>
    </row>
    <row r="226" spans="1:8">
      <c r="A226" s="51"/>
      <c r="B226" s="52" t="s">
        <v>508</v>
      </c>
      <c r="C226" s="97">
        <f>C227+C228</f>
        <v>0</v>
      </c>
      <c r="D226" s="97">
        <v>209046000</v>
      </c>
      <c r="E226" s="97">
        <v>183544000</v>
      </c>
      <c r="F226" s="97">
        <v>175472480</v>
      </c>
      <c r="G226" s="97">
        <f t="shared" ref="G226:H226" si="94">G227+G228</f>
        <v>169561650</v>
      </c>
      <c r="H226" s="97">
        <f t="shared" si="94"/>
        <v>16315471.390000001</v>
      </c>
    </row>
    <row r="227" spans="1:8">
      <c r="A227" s="51"/>
      <c r="B227" s="102" t="s">
        <v>509</v>
      </c>
      <c r="C227" s="97"/>
      <c r="D227" s="96"/>
      <c r="E227" s="96"/>
      <c r="F227" s="96"/>
      <c r="G227" s="96">
        <v>168040281.91999999</v>
      </c>
      <c r="H227" s="96">
        <v>16096917.390000001</v>
      </c>
    </row>
    <row r="228" spans="1:8">
      <c r="A228" s="51"/>
      <c r="B228" s="102" t="s">
        <v>510</v>
      </c>
      <c r="C228" s="97"/>
      <c r="D228" s="96"/>
      <c r="E228" s="96"/>
      <c r="F228" s="96"/>
      <c r="G228" s="96">
        <v>1521368.08</v>
      </c>
      <c r="H228" s="96">
        <v>218554</v>
      </c>
    </row>
    <row r="229" spans="1:8" ht="60">
      <c r="A229" s="51"/>
      <c r="B229" s="52" t="s">
        <v>365</v>
      </c>
      <c r="C229" s="97"/>
      <c r="D229" s="96">
        <v>216970</v>
      </c>
      <c r="E229" s="96">
        <v>216970</v>
      </c>
      <c r="F229" s="96">
        <v>216970</v>
      </c>
      <c r="G229" s="96">
        <v>198163.32</v>
      </c>
      <c r="H229" s="96">
        <v>25113.35</v>
      </c>
    </row>
    <row r="230" spans="1:8" ht="30">
      <c r="A230" s="51"/>
      <c r="B230" s="52" t="s">
        <v>439</v>
      </c>
      <c r="C230" s="97"/>
      <c r="D230" s="96">
        <v>391520</v>
      </c>
      <c r="E230" s="96">
        <v>394870</v>
      </c>
      <c r="F230" s="96">
        <v>381870</v>
      </c>
      <c r="G230" s="96">
        <v>367730</v>
      </c>
      <c r="H230" s="96">
        <v>91241</v>
      </c>
    </row>
    <row r="231" spans="1:8">
      <c r="A231" s="51"/>
      <c r="B231" s="52" t="s">
        <v>440</v>
      </c>
      <c r="C231" s="97"/>
      <c r="D231" s="96">
        <v>9860950</v>
      </c>
      <c r="E231" s="96">
        <v>10056920</v>
      </c>
      <c r="F231" s="96">
        <v>8989470</v>
      </c>
      <c r="G231" s="96">
        <v>7655032</v>
      </c>
      <c r="H231" s="96">
        <v>822762</v>
      </c>
    </row>
    <row r="232" spans="1:8">
      <c r="A232" s="51"/>
      <c r="B232" s="52" t="s">
        <v>516</v>
      </c>
      <c r="C232" s="97"/>
      <c r="D232" s="97">
        <v>4060130</v>
      </c>
      <c r="E232" s="97">
        <v>4060130</v>
      </c>
      <c r="F232" s="97">
        <v>4060130</v>
      </c>
      <c r="G232" s="97">
        <v>4046719</v>
      </c>
      <c r="H232" s="97">
        <v>4046719</v>
      </c>
    </row>
    <row r="233" spans="1:8" ht="45">
      <c r="A233" s="51"/>
      <c r="B233" s="52" t="s">
        <v>436</v>
      </c>
      <c r="C233" s="97">
        <f t="shared" ref="C233:H233" si="95">C234+C235</f>
        <v>0</v>
      </c>
      <c r="D233" s="97">
        <f t="shared" si="95"/>
        <v>0</v>
      </c>
      <c r="E233" s="97">
        <f t="shared" si="95"/>
        <v>0</v>
      </c>
      <c r="F233" s="97">
        <f t="shared" si="95"/>
        <v>0</v>
      </c>
      <c r="G233" s="97">
        <f t="shared" si="95"/>
        <v>0</v>
      </c>
      <c r="H233" s="97">
        <f t="shared" si="95"/>
        <v>0</v>
      </c>
    </row>
    <row r="234" spans="1:8">
      <c r="A234" s="51"/>
      <c r="B234" s="52" t="s">
        <v>367</v>
      </c>
      <c r="C234" s="97"/>
      <c r="D234" s="96"/>
      <c r="E234" s="96"/>
      <c r="F234" s="96"/>
      <c r="G234" s="96"/>
      <c r="H234" s="96"/>
    </row>
    <row r="235" spans="1:8" ht="60">
      <c r="A235" s="51"/>
      <c r="B235" s="52" t="s">
        <v>365</v>
      </c>
      <c r="C235" s="97"/>
      <c r="D235" s="97"/>
      <c r="E235" s="97"/>
      <c r="F235" s="97"/>
      <c r="G235" s="97"/>
      <c r="H235" s="97"/>
    </row>
    <row r="236" spans="1:8" ht="30">
      <c r="B236" s="52" t="s">
        <v>437</v>
      </c>
      <c r="C236" s="97">
        <f>C237+C238</f>
        <v>0</v>
      </c>
      <c r="D236" s="97">
        <f t="shared" ref="D236:H236" si="96">D237+D238</f>
        <v>0</v>
      </c>
      <c r="E236" s="97">
        <f t="shared" si="96"/>
        <v>0</v>
      </c>
      <c r="F236" s="97">
        <f t="shared" si="96"/>
        <v>0</v>
      </c>
      <c r="G236" s="97">
        <f t="shared" si="96"/>
        <v>0</v>
      </c>
      <c r="H236" s="97">
        <f t="shared" si="96"/>
        <v>0</v>
      </c>
    </row>
    <row r="237" spans="1:8">
      <c r="B237" s="52" t="s">
        <v>367</v>
      </c>
      <c r="C237" s="97"/>
      <c r="D237" s="96"/>
      <c r="E237" s="96"/>
      <c r="F237" s="96"/>
      <c r="G237" s="96"/>
      <c r="H237" s="96"/>
    </row>
    <row r="238" spans="1:8" ht="60">
      <c r="B238" s="52" t="s">
        <v>365</v>
      </c>
      <c r="C238" s="97"/>
      <c r="D238" s="97"/>
      <c r="E238" s="97"/>
      <c r="F238" s="97"/>
      <c r="G238" s="97"/>
      <c r="H238" s="97"/>
    </row>
    <row r="239" spans="1:8">
      <c r="B239" s="76" t="s">
        <v>438</v>
      </c>
      <c r="C239" s="97">
        <f t="shared" ref="C239:H239" si="97">C240+C241</f>
        <v>0</v>
      </c>
      <c r="D239" s="97">
        <f t="shared" si="97"/>
        <v>3404160</v>
      </c>
      <c r="E239" s="97">
        <f t="shared" si="97"/>
        <v>3099840</v>
      </c>
      <c r="F239" s="97">
        <f t="shared" si="97"/>
        <v>3099840</v>
      </c>
      <c r="G239" s="97">
        <f t="shared" si="97"/>
        <v>2602560</v>
      </c>
      <c r="H239" s="97">
        <f t="shared" si="97"/>
        <v>0</v>
      </c>
    </row>
    <row r="240" spans="1:8">
      <c r="B240" s="76" t="s">
        <v>367</v>
      </c>
      <c r="C240" s="97"/>
      <c r="D240" s="96">
        <v>3404160</v>
      </c>
      <c r="E240" s="96">
        <v>3099840</v>
      </c>
      <c r="F240" s="96">
        <v>3099840</v>
      </c>
      <c r="G240" s="96">
        <v>2602560</v>
      </c>
      <c r="H240" s="96">
        <v>0</v>
      </c>
    </row>
    <row r="241" spans="1:8" ht="60">
      <c r="B241" s="76" t="s">
        <v>365</v>
      </c>
      <c r="C241" s="97"/>
      <c r="D241" s="96"/>
      <c r="E241" s="96"/>
      <c r="F241" s="96"/>
      <c r="G241" s="96"/>
      <c r="H241" s="96"/>
    </row>
    <row r="242" spans="1:8">
      <c r="B242" s="76" t="s">
        <v>505</v>
      </c>
      <c r="C242" s="97"/>
      <c r="D242" s="96"/>
      <c r="E242" s="96"/>
      <c r="F242" s="96"/>
      <c r="G242" s="96"/>
      <c r="H242" s="96"/>
    </row>
    <row r="243" spans="1:8">
      <c r="B243" s="53" t="s">
        <v>356</v>
      </c>
      <c r="C243" s="97"/>
      <c r="D243" s="96"/>
      <c r="E243" s="96"/>
      <c r="F243" s="96"/>
      <c r="G243" s="96">
        <v>-3052391.1</v>
      </c>
      <c r="H243" s="96">
        <v>-69807.009999999995</v>
      </c>
    </row>
    <row r="244" spans="1:8">
      <c r="A244" s="34" t="s">
        <v>441</v>
      </c>
      <c r="B244" s="49" t="s">
        <v>442</v>
      </c>
      <c r="C244" s="97">
        <f>C245+C246+C247+C248+C249</f>
        <v>0</v>
      </c>
      <c r="D244" s="97">
        <f t="shared" ref="D244:H244" si="98">D245+D246+D247+D248+D249</f>
        <v>0</v>
      </c>
      <c r="E244" s="97">
        <f t="shared" si="98"/>
        <v>0</v>
      </c>
      <c r="F244" s="97">
        <f t="shared" si="98"/>
        <v>0</v>
      </c>
      <c r="G244" s="97">
        <f t="shared" si="98"/>
        <v>0</v>
      </c>
      <c r="H244" s="97">
        <f t="shared" si="98"/>
        <v>0</v>
      </c>
    </row>
    <row r="245" spans="1:8">
      <c r="B245" s="52" t="s">
        <v>363</v>
      </c>
      <c r="C245" s="97"/>
      <c r="D245" s="96"/>
      <c r="E245" s="96"/>
      <c r="F245" s="96"/>
      <c r="G245" s="96"/>
      <c r="H245" s="96"/>
    </row>
    <row r="246" spans="1:8">
      <c r="B246" s="77" t="s">
        <v>443</v>
      </c>
      <c r="C246" s="97"/>
      <c r="D246" s="96"/>
      <c r="E246" s="96"/>
      <c r="F246" s="96"/>
      <c r="G246" s="96"/>
      <c r="H246" s="96"/>
    </row>
    <row r="247" spans="1:8" ht="60">
      <c r="B247" s="77" t="s">
        <v>365</v>
      </c>
      <c r="C247" s="97"/>
      <c r="D247" s="96"/>
      <c r="E247" s="96"/>
      <c r="F247" s="96"/>
      <c r="G247" s="96"/>
      <c r="H247" s="96"/>
    </row>
    <row r="248" spans="1:8">
      <c r="B248" s="77" t="s">
        <v>440</v>
      </c>
      <c r="C248" s="97"/>
      <c r="D248" s="96"/>
      <c r="E248" s="96"/>
      <c r="F248" s="96"/>
      <c r="G248" s="96"/>
      <c r="H248" s="96"/>
    </row>
    <row r="249" spans="1:8">
      <c r="B249" s="77" t="s">
        <v>516</v>
      </c>
      <c r="C249" s="97"/>
      <c r="D249" s="96"/>
      <c r="E249" s="96"/>
      <c r="F249" s="96"/>
      <c r="G249" s="96"/>
      <c r="H249" s="96"/>
    </row>
    <row r="250" spans="1:8">
      <c r="B250" s="53" t="s">
        <v>356</v>
      </c>
      <c r="C250" s="97"/>
      <c r="D250" s="96"/>
      <c r="E250" s="96"/>
      <c r="F250" s="96"/>
      <c r="G250" s="96"/>
      <c r="H250" s="96"/>
    </row>
    <row r="251" spans="1:8">
      <c r="A251" s="34" t="s">
        <v>444</v>
      </c>
      <c r="B251" s="53" t="s">
        <v>445</v>
      </c>
      <c r="C251" s="97"/>
      <c r="D251" s="96">
        <v>2957000</v>
      </c>
      <c r="E251" s="96">
        <v>2928190</v>
      </c>
      <c r="F251" s="96">
        <v>2041690</v>
      </c>
      <c r="G251" s="96">
        <v>2041690</v>
      </c>
      <c r="H251" s="96">
        <v>298000</v>
      </c>
    </row>
    <row r="252" spans="1:8">
      <c r="B252" s="53" t="s">
        <v>356</v>
      </c>
      <c r="C252" s="97"/>
      <c r="D252" s="96"/>
      <c r="E252" s="96"/>
      <c r="F252" s="96"/>
      <c r="G252" s="96">
        <v>0</v>
      </c>
      <c r="H252" s="96">
        <v>0</v>
      </c>
    </row>
    <row r="253" spans="1:8">
      <c r="A253" s="34" t="s">
        <v>446</v>
      </c>
      <c r="B253" s="53" t="s">
        <v>447</v>
      </c>
      <c r="C253" s="97"/>
      <c r="D253" s="96">
        <v>10854470</v>
      </c>
      <c r="E253" s="96">
        <v>10854470</v>
      </c>
      <c r="F253" s="96">
        <v>10854470</v>
      </c>
      <c r="G253" s="96">
        <v>4013840.3</v>
      </c>
      <c r="H253" s="96">
        <v>0</v>
      </c>
    </row>
    <row r="254" spans="1:8">
      <c r="B254" s="53" t="s">
        <v>356</v>
      </c>
      <c r="C254" s="97"/>
      <c r="D254" s="96"/>
      <c r="E254" s="96"/>
      <c r="F254" s="96"/>
      <c r="G254" s="96">
        <v>-126666.48</v>
      </c>
      <c r="H254" s="96">
        <v>-12197.71</v>
      </c>
    </row>
    <row r="255" spans="1:8">
      <c r="B255" s="49" t="s">
        <v>448</v>
      </c>
      <c r="C255" s="97">
        <f>C88+C106+C142+C172+C176+C180+C192+C197+C202+C214+C219+C223+C243+C250+C252+C254</f>
        <v>0</v>
      </c>
      <c r="D255" s="97">
        <f t="shared" ref="D255:H255" si="99">D88+D106+D142+D172+D176+D180+D192+D197+D202+D214+D219+D223+D243+D250+D252+D254</f>
        <v>0</v>
      </c>
      <c r="E255" s="97">
        <f t="shared" si="99"/>
        <v>0</v>
      </c>
      <c r="F255" s="97">
        <f t="shared" si="99"/>
        <v>0</v>
      </c>
      <c r="G255" s="97">
        <f t="shared" si="99"/>
        <v>-3368802.63</v>
      </c>
      <c r="H255" s="97">
        <f t="shared" si="99"/>
        <v>-108379.20999999999</v>
      </c>
    </row>
    <row r="256" spans="1:8" ht="30">
      <c r="A256" s="34" t="s">
        <v>219</v>
      </c>
      <c r="B256" s="49" t="s">
        <v>220</v>
      </c>
      <c r="C256" s="97">
        <f t="shared" ref="C256:H257" si="100">C257</f>
        <v>0</v>
      </c>
      <c r="D256" s="97">
        <f t="shared" si="100"/>
        <v>217776360</v>
      </c>
      <c r="E256" s="97">
        <f t="shared" si="100"/>
        <v>217776360</v>
      </c>
      <c r="F256" s="97">
        <f t="shared" si="100"/>
        <v>194422050</v>
      </c>
      <c r="G256" s="97">
        <f t="shared" si="100"/>
        <v>186755980</v>
      </c>
      <c r="H256" s="97">
        <f t="shared" si="100"/>
        <v>20382069</v>
      </c>
    </row>
    <row r="257" spans="1:8">
      <c r="A257" s="34" t="s">
        <v>449</v>
      </c>
      <c r="B257" s="49" t="s">
        <v>450</v>
      </c>
      <c r="C257" s="97">
        <f>C258</f>
        <v>0</v>
      </c>
      <c r="D257" s="97">
        <f t="shared" si="100"/>
        <v>217776360</v>
      </c>
      <c r="E257" s="97">
        <f t="shared" si="100"/>
        <v>217776360</v>
      </c>
      <c r="F257" s="97">
        <f t="shared" si="100"/>
        <v>194422050</v>
      </c>
      <c r="G257" s="97">
        <f t="shared" si="100"/>
        <v>186755980</v>
      </c>
      <c r="H257" s="97">
        <f t="shared" si="100"/>
        <v>20382069</v>
      </c>
    </row>
    <row r="258" spans="1:8" ht="45">
      <c r="A258" s="34" t="s">
        <v>451</v>
      </c>
      <c r="B258" s="49" t="s">
        <v>452</v>
      </c>
      <c r="C258" s="97">
        <f>C259+C260+C261+C262</f>
        <v>0</v>
      </c>
      <c r="D258" s="97">
        <f t="shared" ref="D258:F258" si="101">D259+D260+D261+D262+D266</f>
        <v>217776360</v>
      </c>
      <c r="E258" s="97">
        <f t="shared" si="101"/>
        <v>217776360</v>
      </c>
      <c r="F258" s="97">
        <f t="shared" si="101"/>
        <v>194422050</v>
      </c>
      <c r="G258" s="97">
        <f>G259+G260+G261+G262+G266</f>
        <v>186755980</v>
      </c>
      <c r="H258" s="97">
        <f t="shared" ref="H258" si="102">H259+H260+H261+H262+H266</f>
        <v>20382069</v>
      </c>
    </row>
    <row r="259" spans="1:8" ht="30">
      <c r="B259" s="53" t="s">
        <v>453</v>
      </c>
      <c r="C259" s="97"/>
      <c r="D259" s="96">
        <v>184683000</v>
      </c>
      <c r="E259" s="96">
        <v>184683000</v>
      </c>
      <c r="F259" s="96">
        <v>164600850</v>
      </c>
      <c r="G259" s="96">
        <v>157622800</v>
      </c>
      <c r="H259" s="96">
        <v>17069593</v>
      </c>
    </row>
    <row r="260" spans="1:8" ht="45">
      <c r="B260" s="53" t="s">
        <v>454</v>
      </c>
      <c r="C260" s="97"/>
      <c r="D260" s="96">
        <v>1210000</v>
      </c>
      <c r="E260" s="96">
        <v>1210000</v>
      </c>
      <c r="F260" s="96">
        <v>1071790</v>
      </c>
      <c r="G260" s="96">
        <v>980195</v>
      </c>
      <c r="H260" s="96">
        <v>106984</v>
      </c>
    </row>
    <row r="261" spans="1:8" ht="45">
      <c r="B261" s="53" t="s">
        <v>455</v>
      </c>
      <c r="C261" s="97"/>
      <c r="D261" s="96">
        <v>370000</v>
      </c>
      <c r="E261" s="96">
        <v>370000</v>
      </c>
      <c r="F261" s="96">
        <v>339400</v>
      </c>
      <c r="G261" s="96">
        <v>328346</v>
      </c>
      <c r="H261" s="96">
        <v>34967</v>
      </c>
    </row>
    <row r="262" spans="1:8" ht="45">
      <c r="B262" s="53" t="s">
        <v>456</v>
      </c>
      <c r="C262" s="97">
        <f t="shared" ref="C262:H262" si="103">C263+C264+C265</f>
        <v>0</v>
      </c>
      <c r="D262" s="97">
        <f t="shared" si="103"/>
        <v>25462000</v>
      </c>
      <c r="E262" s="97">
        <f t="shared" si="103"/>
        <v>25462000</v>
      </c>
      <c r="F262" s="97">
        <f t="shared" si="103"/>
        <v>22358650</v>
      </c>
      <c r="G262" s="97">
        <f t="shared" si="103"/>
        <v>21773576</v>
      </c>
      <c r="H262" s="97">
        <f t="shared" si="103"/>
        <v>2407817</v>
      </c>
    </row>
    <row r="263" spans="1:8" ht="90">
      <c r="B263" s="53" t="s">
        <v>457</v>
      </c>
      <c r="C263" s="97"/>
      <c r="D263" s="96">
        <v>7722000</v>
      </c>
      <c r="E263" s="96">
        <v>7722000</v>
      </c>
      <c r="F263" s="96">
        <v>7721960</v>
      </c>
      <c r="G263" s="96">
        <v>7721674</v>
      </c>
      <c r="H263" s="96">
        <v>862951</v>
      </c>
    </row>
    <row r="264" spans="1:8" ht="75">
      <c r="B264" s="53" t="s">
        <v>458</v>
      </c>
      <c r="C264" s="97"/>
      <c r="D264" s="96">
        <v>8430000</v>
      </c>
      <c r="E264" s="96">
        <v>8430000</v>
      </c>
      <c r="F264" s="96">
        <v>7594760</v>
      </c>
      <c r="G264" s="96">
        <v>7544920</v>
      </c>
      <c r="H264" s="96">
        <v>830574</v>
      </c>
    </row>
    <row r="265" spans="1:8" ht="60">
      <c r="B265" s="53" t="s">
        <v>459</v>
      </c>
      <c r="C265" s="97"/>
      <c r="D265" s="96">
        <v>9310000</v>
      </c>
      <c r="E265" s="96">
        <v>9310000</v>
      </c>
      <c r="F265" s="96">
        <v>7041930</v>
      </c>
      <c r="G265" s="96">
        <v>6506982</v>
      </c>
      <c r="H265" s="96">
        <v>714292</v>
      </c>
    </row>
    <row r="266" spans="1:8" ht="120">
      <c r="B266" s="53" t="s">
        <v>512</v>
      </c>
      <c r="C266" s="97"/>
      <c r="D266" s="96">
        <v>6051360</v>
      </c>
      <c r="E266" s="96">
        <v>6051360</v>
      </c>
      <c r="F266" s="96">
        <v>6051360</v>
      </c>
      <c r="G266" s="96">
        <v>6051063</v>
      </c>
      <c r="H266" s="96">
        <v>762708</v>
      </c>
    </row>
    <row r="267" spans="1:8">
      <c r="A267" s="34" t="s">
        <v>460</v>
      </c>
      <c r="B267" s="78" t="s">
        <v>461</v>
      </c>
      <c r="C267" s="100">
        <f>+C268</f>
        <v>0</v>
      </c>
      <c r="D267" s="100">
        <f t="shared" ref="D267:H269" si="104">+D268</f>
        <v>63781410</v>
      </c>
      <c r="E267" s="100">
        <f t="shared" si="104"/>
        <v>63781410</v>
      </c>
      <c r="F267" s="100">
        <f t="shared" si="104"/>
        <v>47361890</v>
      </c>
      <c r="G267" s="100">
        <f t="shared" si="104"/>
        <v>47359746</v>
      </c>
      <c r="H267" s="100">
        <f t="shared" si="104"/>
        <v>4652292</v>
      </c>
    </row>
    <row r="268" spans="1:8">
      <c r="A268" s="34" t="s">
        <v>462</v>
      </c>
      <c r="B268" s="78" t="s">
        <v>212</v>
      </c>
      <c r="C268" s="100">
        <f>+C269</f>
        <v>0</v>
      </c>
      <c r="D268" s="100">
        <f t="shared" si="104"/>
        <v>63781410</v>
      </c>
      <c r="E268" s="100">
        <f t="shared" si="104"/>
        <v>63781410</v>
      </c>
      <c r="F268" s="100">
        <f t="shared" si="104"/>
        <v>47361890</v>
      </c>
      <c r="G268" s="100">
        <f t="shared" si="104"/>
        <v>47359746</v>
      </c>
      <c r="H268" s="100">
        <f t="shared" si="104"/>
        <v>4652292</v>
      </c>
    </row>
    <row r="269" spans="1:8">
      <c r="A269" s="34" t="s">
        <v>463</v>
      </c>
      <c r="B269" s="49" t="s">
        <v>464</v>
      </c>
      <c r="C269" s="100">
        <f>+C270</f>
        <v>0</v>
      </c>
      <c r="D269" s="100">
        <f t="shared" si="104"/>
        <v>63781410</v>
      </c>
      <c r="E269" s="100">
        <f t="shared" si="104"/>
        <v>63781410</v>
      </c>
      <c r="F269" s="100">
        <f t="shared" si="104"/>
        <v>47361890</v>
      </c>
      <c r="G269" s="100">
        <f t="shared" si="104"/>
        <v>47359746</v>
      </c>
      <c r="H269" s="100">
        <f t="shared" si="104"/>
        <v>4652292</v>
      </c>
    </row>
    <row r="270" spans="1:8">
      <c r="A270" s="34" t="s">
        <v>465</v>
      </c>
      <c r="B270" s="78" t="s">
        <v>466</v>
      </c>
      <c r="C270" s="96">
        <f t="shared" ref="C270:H270" si="105">C271</f>
        <v>0</v>
      </c>
      <c r="D270" s="96">
        <f t="shared" si="105"/>
        <v>63781410</v>
      </c>
      <c r="E270" s="96">
        <f t="shared" si="105"/>
        <v>63781410</v>
      </c>
      <c r="F270" s="96">
        <f t="shared" si="105"/>
        <v>47361890</v>
      </c>
      <c r="G270" s="96">
        <f t="shared" si="105"/>
        <v>47359746</v>
      </c>
      <c r="H270" s="96">
        <f t="shared" si="105"/>
        <v>4652292</v>
      </c>
    </row>
    <row r="271" spans="1:8">
      <c r="A271" s="34" t="s">
        <v>467</v>
      </c>
      <c r="B271" s="78" t="s">
        <v>468</v>
      </c>
      <c r="C271" s="96">
        <f t="shared" ref="C271" si="106">C273+C275+C277</f>
        <v>0</v>
      </c>
      <c r="D271" s="96">
        <f t="shared" ref="D271:H271" si="107">D273+D275+D277</f>
        <v>63781410</v>
      </c>
      <c r="E271" s="96">
        <f t="shared" si="107"/>
        <v>63781410</v>
      </c>
      <c r="F271" s="96">
        <f t="shared" si="107"/>
        <v>47361890</v>
      </c>
      <c r="G271" s="96">
        <f t="shared" si="107"/>
        <v>47359746</v>
      </c>
      <c r="H271" s="96">
        <f t="shared" si="107"/>
        <v>4652292</v>
      </c>
    </row>
    <row r="272" spans="1:8">
      <c r="A272" s="34" t="s">
        <v>469</v>
      </c>
      <c r="B272" s="78" t="s">
        <v>470</v>
      </c>
      <c r="C272" s="96">
        <f t="shared" ref="C272:H272" si="108">C273</f>
        <v>0</v>
      </c>
      <c r="D272" s="96">
        <f t="shared" si="108"/>
        <v>36018640</v>
      </c>
      <c r="E272" s="96">
        <f t="shared" si="108"/>
        <v>36018640</v>
      </c>
      <c r="F272" s="96">
        <f t="shared" si="108"/>
        <v>32059620</v>
      </c>
      <c r="G272" s="96">
        <f t="shared" si="108"/>
        <v>32059620</v>
      </c>
      <c r="H272" s="96">
        <f t="shared" si="108"/>
        <v>2369158</v>
      </c>
    </row>
    <row r="273" spans="1:8">
      <c r="A273" s="34" t="s">
        <v>471</v>
      </c>
      <c r="B273" s="79" t="s">
        <v>513</v>
      </c>
      <c r="C273" s="97"/>
      <c r="D273" s="97">
        <v>36018640</v>
      </c>
      <c r="E273" s="97">
        <v>36018640</v>
      </c>
      <c r="F273" s="97">
        <v>32059620</v>
      </c>
      <c r="G273" s="97">
        <v>32059620</v>
      </c>
      <c r="H273" s="97">
        <v>2369158</v>
      </c>
    </row>
    <row r="274" spans="1:8" s="108" customFormat="1">
      <c r="A274" s="110"/>
      <c r="B274" s="111" t="s">
        <v>514</v>
      </c>
      <c r="C274" s="106"/>
      <c r="D274" s="128"/>
      <c r="E274" s="128"/>
      <c r="F274" s="128"/>
      <c r="G274" s="128">
        <v>336398</v>
      </c>
      <c r="H274" s="128">
        <v>39558</v>
      </c>
    </row>
    <row r="275" spans="1:8">
      <c r="A275" s="34" t="s">
        <v>472</v>
      </c>
      <c r="B275" s="79" t="s">
        <v>515</v>
      </c>
      <c r="C275" s="97"/>
      <c r="D275" s="97">
        <v>27762770</v>
      </c>
      <c r="E275" s="97">
        <v>27762770</v>
      </c>
      <c r="F275" s="97">
        <v>15302270</v>
      </c>
      <c r="G275" s="97">
        <v>15301962</v>
      </c>
      <c r="H275" s="97">
        <v>2283134</v>
      </c>
    </row>
    <row r="276" spans="1:8" s="108" customFormat="1">
      <c r="A276" s="110"/>
      <c r="B276" s="111" t="s">
        <v>514</v>
      </c>
      <c r="C276" s="106"/>
      <c r="D276" s="128"/>
      <c r="E276" s="128"/>
      <c r="F276" s="128"/>
      <c r="G276" s="128">
        <v>1874795</v>
      </c>
      <c r="H276" s="128">
        <v>306063</v>
      </c>
    </row>
    <row r="277" spans="1:8">
      <c r="B277" s="57" t="s">
        <v>473</v>
      </c>
      <c r="C277" s="97"/>
      <c r="D277" s="96"/>
      <c r="E277" s="96"/>
      <c r="F277" s="96"/>
      <c r="G277" s="96">
        <v>-1836</v>
      </c>
      <c r="H277" s="96">
        <v>0</v>
      </c>
    </row>
    <row r="278" spans="1:8" ht="30">
      <c r="A278" s="34" t="s">
        <v>223</v>
      </c>
      <c r="B278" s="80" t="s">
        <v>224</v>
      </c>
      <c r="C278" s="101">
        <f>C283+C279</f>
        <v>0</v>
      </c>
      <c r="D278" s="101">
        <f t="shared" ref="D278:H278" si="109">D283+D279</f>
        <v>0</v>
      </c>
      <c r="E278" s="101">
        <f t="shared" si="109"/>
        <v>0</v>
      </c>
      <c r="F278" s="101">
        <f t="shared" si="109"/>
        <v>0</v>
      </c>
      <c r="G278" s="101">
        <f t="shared" si="109"/>
        <v>0</v>
      </c>
      <c r="H278" s="101">
        <f t="shared" si="109"/>
        <v>0</v>
      </c>
    </row>
    <row r="279" spans="1:8">
      <c r="A279" s="34" t="s">
        <v>474</v>
      </c>
      <c r="B279" s="80" t="s">
        <v>475</v>
      </c>
      <c r="C279" s="101">
        <f>C280+C281+C282</f>
        <v>0</v>
      </c>
      <c r="D279" s="101">
        <f t="shared" ref="D279:H279" si="110">D280+D281+D282</f>
        <v>0</v>
      </c>
      <c r="E279" s="101">
        <f t="shared" si="110"/>
        <v>0</v>
      </c>
      <c r="F279" s="101">
        <f t="shared" si="110"/>
        <v>0</v>
      </c>
      <c r="G279" s="101">
        <f t="shared" si="110"/>
        <v>0</v>
      </c>
      <c r="H279" s="101">
        <f t="shared" si="110"/>
        <v>0</v>
      </c>
    </row>
    <row r="280" spans="1:8">
      <c r="A280" s="34" t="s">
        <v>476</v>
      </c>
      <c r="B280" s="80" t="s">
        <v>477</v>
      </c>
      <c r="C280" s="101"/>
      <c r="D280" s="96"/>
      <c r="E280" s="96"/>
      <c r="F280" s="96"/>
      <c r="G280" s="96"/>
      <c r="H280" s="96"/>
    </row>
    <row r="281" spans="1:8">
      <c r="A281" s="34" t="s">
        <v>478</v>
      </c>
      <c r="B281" s="80" t="s">
        <v>479</v>
      </c>
      <c r="C281" s="101"/>
      <c r="D281" s="96"/>
      <c r="E281" s="96"/>
      <c r="F281" s="96"/>
      <c r="G281" s="96"/>
      <c r="H281" s="96"/>
    </row>
    <row r="282" spans="1:8">
      <c r="A282" s="34" t="s">
        <v>480</v>
      </c>
      <c r="B282" s="80" t="s">
        <v>481</v>
      </c>
      <c r="C282" s="101"/>
      <c r="D282" s="96"/>
      <c r="E282" s="96"/>
      <c r="F282" s="96"/>
      <c r="G282" s="96"/>
      <c r="H282" s="96"/>
    </row>
    <row r="283" spans="1:8">
      <c r="A283" s="34" t="s">
        <v>482</v>
      </c>
      <c r="B283" s="80" t="s">
        <v>511</v>
      </c>
      <c r="C283" s="101">
        <f>C284+C285+C286</f>
        <v>0</v>
      </c>
      <c r="D283" s="101">
        <f t="shared" ref="D283:H283" si="111">D284+D285+D286</f>
        <v>0</v>
      </c>
      <c r="E283" s="101">
        <f t="shared" si="111"/>
        <v>0</v>
      </c>
      <c r="F283" s="101">
        <f t="shared" si="111"/>
        <v>0</v>
      </c>
      <c r="G283" s="101">
        <f t="shared" si="111"/>
        <v>0</v>
      </c>
      <c r="H283" s="101">
        <f t="shared" si="111"/>
        <v>0</v>
      </c>
    </row>
    <row r="284" spans="1:8">
      <c r="A284" s="34" t="s">
        <v>483</v>
      </c>
      <c r="B284" s="81" t="s">
        <v>484</v>
      </c>
      <c r="C284" s="74"/>
      <c r="D284" s="96"/>
      <c r="E284" s="96"/>
      <c r="F284" s="96"/>
      <c r="G284" s="96"/>
      <c r="H284" s="96"/>
    </row>
    <row r="285" spans="1:8">
      <c r="A285" s="34" t="s">
        <v>485</v>
      </c>
      <c r="B285" s="81" t="s">
        <v>486</v>
      </c>
      <c r="C285" s="74"/>
      <c r="D285" s="96"/>
      <c r="E285" s="96"/>
      <c r="F285" s="96"/>
      <c r="G285" s="96"/>
      <c r="H285" s="96"/>
    </row>
    <row r="286" spans="1:8">
      <c r="A286" s="34" t="s">
        <v>487</v>
      </c>
      <c r="B286" s="81" t="s">
        <v>481</v>
      </c>
      <c r="C286" s="74"/>
      <c r="D286" s="96"/>
      <c r="E286" s="96"/>
      <c r="F286" s="96"/>
      <c r="G286" s="96"/>
      <c r="H286" s="96"/>
    </row>
    <row r="287" spans="1:8">
      <c r="A287" s="34" t="s">
        <v>488</v>
      </c>
      <c r="B287" s="80" t="s">
        <v>489</v>
      </c>
      <c r="C287" s="101">
        <f>C288</f>
        <v>0</v>
      </c>
      <c r="D287" s="101">
        <f t="shared" ref="D287:H288" si="112">D288</f>
        <v>0</v>
      </c>
      <c r="E287" s="101">
        <f t="shared" si="112"/>
        <v>0</v>
      </c>
      <c r="F287" s="101">
        <f t="shared" si="112"/>
        <v>0</v>
      </c>
      <c r="G287" s="101">
        <f t="shared" si="112"/>
        <v>0</v>
      </c>
      <c r="H287" s="101">
        <f t="shared" si="112"/>
        <v>0</v>
      </c>
    </row>
    <row r="288" spans="1:8">
      <c r="A288" s="34" t="s">
        <v>490</v>
      </c>
      <c r="B288" s="80" t="s">
        <v>212</v>
      </c>
      <c r="C288" s="101">
        <f>C289</f>
        <v>0</v>
      </c>
      <c r="D288" s="101">
        <f t="shared" si="112"/>
        <v>0</v>
      </c>
      <c r="E288" s="101">
        <f t="shared" si="112"/>
        <v>0</v>
      </c>
      <c r="F288" s="101">
        <f t="shared" si="112"/>
        <v>0</v>
      </c>
      <c r="G288" s="101">
        <f t="shared" si="112"/>
        <v>0</v>
      </c>
      <c r="H288" s="101">
        <f t="shared" si="112"/>
        <v>0</v>
      </c>
    </row>
    <row r="289" spans="1:8" ht="30">
      <c r="A289" s="34" t="s">
        <v>491</v>
      </c>
      <c r="B289" s="80" t="s">
        <v>224</v>
      </c>
      <c r="C289" s="101">
        <f>C292</f>
        <v>0</v>
      </c>
      <c r="D289" s="101">
        <f t="shared" ref="D289:H289" si="113">D292</f>
        <v>0</v>
      </c>
      <c r="E289" s="101">
        <f t="shared" si="113"/>
        <v>0</v>
      </c>
      <c r="F289" s="101">
        <f t="shared" si="113"/>
        <v>0</v>
      </c>
      <c r="G289" s="101">
        <f t="shared" si="113"/>
        <v>0</v>
      </c>
      <c r="H289" s="101">
        <f t="shared" si="113"/>
        <v>0</v>
      </c>
    </row>
    <row r="290" spans="1:8">
      <c r="A290" s="34" t="s">
        <v>492</v>
      </c>
      <c r="B290" s="80" t="s">
        <v>237</v>
      </c>
      <c r="C290" s="101">
        <f t="shared" ref="C290:H295" si="114">C291</f>
        <v>0</v>
      </c>
      <c r="D290" s="101">
        <f t="shared" si="114"/>
        <v>0</v>
      </c>
      <c r="E290" s="101">
        <f t="shared" si="114"/>
        <v>0</v>
      </c>
      <c r="F290" s="101">
        <f t="shared" si="114"/>
        <v>0</v>
      </c>
      <c r="G290" s="101">
        <f t="shared" si="114"/>
        <v>0</v>
      </c>
      <c r="H290" s="101">
        <f t="shared" si="114"/>
        <v>0</v>
      </c>
    </row>
    <row r="291" spans="1:8">
      <c r="A291" s="34" t="s">
        <v>493</v>
      </c>
      <c r="B291" s="80" t="s">
        <v>212</v>
      </c>
      <c r="C291" s="101">
        <f t="shared" si="114"/>
        <v>0</v>
      </c>
      <c r="D291" s="101">
        <f t="shared" si="114"/>
        <v>0</v>
      </c>
      <c r="E291" s="101">
        <f t="shared" si="114"/>
        <v>0</v>
      </c>
      <c r="F291" s="101">
        <f t="shared" si="114"/>
        <v>0</v>
      </c>
      <c r="G291" s="101">
        <f t="shared" si="114"/>
        <v>0</v>
      </c>
      <c r="H291" s="101">
        <f t="shared" si="114"/>
        <v>0</v>
      </c>
    </row>
    <row r="292" spans="1:8" ht="30">
      <c r="A292" s="34" t="s">
        <v>494</v>
      </c>
      <c r="B292" s="81" t="s">
        <v>224</v>
      </c>
      <c r="C292" s="101">
        <f t="shared" si="114"/>
        <v>0</v>
      </c>
      <c r="D292" s="101">
        <f t="shared" si="114"/>
        <v>0</v>
      </c>
      <c r="E292" s="101">
        <f t="shared" si="114"/>
        <v>0</v>
      </c>
      <c r="F292" s="101">
        <f t="shared" si="114"/>
        <v>0</v>
      </c>
      <c r="G292" s="101">
        <f t="shared" si="114"/>
        <v>0</v>
      </c>
      <c r="H292" s="101">
        <f t="shared" si="114"/>
        <v>0</v>
      </c>
    </row>
    <row r="293" spans="1:8">
      <c r="A293" s="34" t="s">
        <v>495</v>
      </c>
      <c r="B293" s="80" t="s">
        <v>511</v>
      </c>
      <c r="C293" s="101">
        <f t="shared" si="114"/>
        <v>0</v>
      </c>
      <c r="D293" s="101">
        <f t="shared" si="114"/>
        <v>0</v>
      </c>
      <c r="E293" s="101">
        <f t="shared" si="114"/>
        <v>0</v>
      </c>
      <c r="F293" s="101">
        <f t="shared" si="114"/>
        <v>0</v>
      </c>
      <c r="G293" s="101">
        <f t="shared" si="114"/>
        <v>0</v>
      </c>
      <c r="H293" s="101">
        <f t="shared" si="114"/>
        <v>0</v>
      </c>
    </row>
    <row r="294" spans="1:8">
      <c r="A294" s="34" t="s">
        <v>496</v>
      </c>
      <c r="B294" s="80" t="s">
        <v>486</v>
      </c>
      <c r="C294" s="101">
        <f t="shared" si="114"/>
        <v>0</v>
      </c>
      <c r="D294" s="101">
        <f t="shared" si="114"/>
        <v>0</v>
      </c>
      <c r="E294" s="101">
        <f t="shared" si="114"/>
        <v>0</v>
      </c>
      <c r="F294" s="101">
        <f t="shared" si="114"/>
        <v>0</v>
      </c>
      <c r="G294" s="101">
        <f t="shared" si="114"/>
        <v>0</v>
      </c>
      <c r="H294" s="101">
        <f t="shared" si="114"/>
        <v>0</v>
      </c>
    </row>
    <row r="295" spans="1:8">
      <c r="A295" s="34" t="s">
        <v>497</v>
      </c>
      <c r="B295" s="80" t="s">
        <v>498</v>
      </c>
      <c r="C295" s="101">
        <f t="shared" si="114"/>
        <v>0</v>
      </c>
      <c r="D295" s="101">
        <f t="shared" si="114"/>
        <v>0</v>
      </c>
      <c r="E295" s="101">
        <f t="shared" si="114"/>
        <v>0</v>
      </c>
      <c r="F295" s="101">
        <f t="shared" si="114"/>
        <v>0</v>
      </c>
      <c r="G295" s="101">
        <f t="shared" si="114"/>
        <v>0</v>
      </c>
      <c r="H295" s="101">
        <f t="shared" si="114"/>
        <v>0</v>
      </c>
    </row>
    <row r="296" spans="1:8">
      <c r="A296" s="34" t="s">
        <v>499</v>
      </c>
      <c r="B296" s="81" t="s">
        <v>500</v>
      </c>
      <c r="C296" s="74"/>
      <c r="D296" s="96"/>
      <c r="E296" s="96"/>
      <c r="F296" s="96"/>
      <c r="G296" s="96"/>
      <c r="H296" s="96"/>
    </row>
    <row r="297" spans="1:8">
      <c r="B297" s="113" t="s">
        <v>535</v>
      </c>
      <c r="C297" s="38"/>
    </row>
    <row r="298" spans="1:8">
      <c r="B298" s="13"/>
      <c r="C298" s="38"/>
    </row>
    <row r="299" spans="1:8" ht="15.75">
      <c r="A299" s="114" t="s">
        <v>518</v>
      </c>
      <c r="B299" s="115"/>
      <c r="C299" s="38"/>
      <c r="D299" s="116"/>
    </row>
    <row r="300" spans="1:8">
      <c r="A300" s="33"/>
      <c r="B300" s="117"/>
      <c r="C300" s="38"/>
      <c r="D300" s="116"/>
    </row>
    <row r="301" spans="1:8" ht="15.75">
      <c r="A301" s="118"/>
      <c r="B301" s="119" t="s">
        <v>519</v>
      </c>
      <c r="C301" s="38"/>
      <c r="D301" s="120" t="s">
        <v>520</v>
      </c>
    </row>
    <row r="302" spans="1:8">
      <c r="A302" s="33"/>
      <c r="B302" s="25" t="s">
        <v>521</v>
      </c>
      <c r="C302" s="38"/>
      <c r="D302" s="121" t="s">
        <v>522</v>
      </c>
    </row>
    <row r="303" spans="1:8">
      <c r="C303" s="38"/>
      <c r="D303" s="121"/>
    </row>
    <row r="304" spans="1:8">
      <c r="C304" s="38"/>
      <c r="D304" s="121"/>
    </row>
    <row r="305" spans="3:4">
      <c r="C305" s="38"/>
      <c r="D305" s="122" t="s">
        <v>523</v>
      </c>
    </row>
    <row r="306" spans="3:4">
      <c r="C306" s="38"/>
      <c r="D306" s="121" t="s">
        <v>524</v>
      </c>
    </row>
    <row r="307" spans="3:4">
      <c r="C307" s="38"/>
    </row>
    <row r="308" spans="3:4">
      <c r="C308" s="38"/>
      <c r="D308" s="123" t="s">
        <v>525</v>
      </c>
    </row>
    <row r="309" spans="3:4">
      <c r="C309" s="38"/>
      <c r="D309" s="25" t="s">
        <v>526</v>
      </c>
    </row>
  </sheetData>
  <protectedRanges>
    <protectedRange sqref="B3:B4 C2:C4" name="Zonă1_1" securityDescriptor="O:WDG:WDD:(A;;CC;;;WD)"/>
    <protectedRange sqref="G145:H146 G46:H51 G70:H70 G38:H41 G165:H167 G62:H66 G81:H85 G54:H57 G204:H204 G134:H138 G26:H34 G36:H36 G100:H106 G92:H94 G112:H113 G96:H97 G115:H116 G118:H119 G121:H122 G124:H125 G127:H128 G148:H149 G151:H152 G159:H162 G169:H172 G184:H186 G210:H214 G140:H142 G154:H157" name="Zonă3"/>
    <protectedRange sqref="B2" name="Zonă1_1_1_1_1_1" securityDescriptor="O:WDG:WDD:(A;;CC;;;WD)"/>
  </protectedRanges>
  <printOptions horizontalCentered="1"/>
  <pageMargins left="0.75" right="0.75" top="0.21" bottom="0.18" header="0.17" footer="0.17"/>
  <pageSetup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venituri</vt:lpstr>
      <vt:lpstr>cheltuieli</vt:lpstr>
      <vt:lpstr>cheltuieli!Zona_de_imprimat</vt:lpstr>
      <vt:lpstr>venituri!Zona_de_imprimat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Fanica ORMAN</cp:lastModifiedBy>
  <cp:lastPrinted>2023-10-10T10:04:17Z</cp:lastPrinted>
  <dcterms:created xsi:type="dcterms:W3CDTF">2023-02-07T08:41:31Z</dcterms:created>
  <dcterms:modified xsi:type="dcterms:W3CDTF">2023-10-10T10:04:31Z</dcterms:modified>
</cp:coreProperties>
</file>